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515" windowHeight="10695" tabRatio="806"/>
  </bookViews>
  <sheets>
    <sheet name="меню 1-4 классы" sheetId="8" r:id="rId1"/>
  </sheets>
  <definedNames>
    <definedName name="_Hlk57507523" localSheetId="0">'меню 1-4 классы'!$B$4</definedName>
    <definedName name="_xlnm._FilterDatabase" localSheetId="0" hidden="1">'меню 1-4 классы'!$C$4:$C$111</definedName>
    <definedName name="_xlnm.Print_Area" localSheetId="0">'меню 1-4 классы'!$A$1:$L$103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8" l="1"/>
  <c r="D51" i="8"/>
  <c r="K90" i="8" l="1"/>
  <c r="H90" i="8"/>
  <c r="F90" i="8"/>
  <c r="E90" i="8"/>
  <c r="L71" i="8" l="1"/>
  <c r="J71" i="8"/>
  <c r="H71" i="8"/>
  <c r="G71" i="8"/>
  <c r="L59" i="8" l="1"/>
  <c r="K59" i="8"/>
  <c r="J59" i="8"/>
  <c r="H59" i="8"/>
  <c r="G59" i="8"/>
  <c r="F59" i="8"/>
  <c r="E59" i="8"/>
  <c r="L49" i="8" l="1"/>
  <c r="L51" i="8" s="1"/>
  <c r="K49" i="8"/>
  <c r="K51" i="8" s="1"/>
  <c r="J49" i="8"/>
  <c r="J51" i="8" s="1"/>
  <c r="H49" i="8"/>
  <c r="H51" i="8" s="1"/>
  <c r="G49" i="8"/>
  <c r="G51" i="8" s="1"/>
  <c r="F49" i="8"/>
  <c r="F51" i="8" s="1"/>
  <c r="E49" i="8"/>
  <c r="E51" i="8" s="1"/>
  <c r="L103" i="8" l="1"/>
  <c r="K103" i="8"/>
  <c r="J103" i="8"/>
  <c r="I103" i="8"/>
  <c r="H103" i="8"/>
  <c r="G103" i="8"/>
  <c r="F103" i="8"/>
  <c r="E103" i="8"/>
  <c r="D103" i="8"/>
  <c r="L61" i="8"/>
  <c r="K61" i="8"/>
  <c r="J61" i="8"/>
  <c r="I61" i="8"/>
  <c r="H61" i="8"/>
  <c r="G61" i="8"/>
  <c r="F61" i="8"/>
  <c r="E61" i="8"/>
  <c r="L42" i="8" l="1"/>
  <c r="K42" i="8"/>
  <c r="J42" i="8"/>
  <c r="I42" i="8"/>
  <c r="H42" i="8"/>
  <c r="G42" i="8"/>
  <c r="F42" i="8"/>
  <c r="E42" i="8"/>
  <c r="D42" i="8"/>
  <c r="E11" i="8" l="1"/>
  <c r="L93" i="8" l="1"/>
  <c r="K93" i="8"/>
  <c r="J93" i="8"/>
  <c r="I93" i="8"/>
  <c r="H93" i="8"/>
  <c r="G93" i="8"/>
  <c r="F93" i="8"/>
  <c r="E93" i="8"/>
  <c r="D93" i="8"/>
  <c r="D11" i="8" l="1"/>
  <c r="F11" i="8" l="1"/>
  <c r="G11" i="8"/>
  <c r="H11" i="8"/>
  <c r="I11" i="8"/>
  <c r="J11" i="8"/>
  <c r="K11" i="8"/>
  <c r="L11" i="8"/>
  <c r="D21" i="8"/>
  <c r="E21" i="8"/>
  <c r="F21" i="8"/>
  <c r="G21" i="8"/>
  <c r="H21" i="8"/>
  <c r="I21" i="8"/>
  <c r="J21" i="8"/>
  <c r="K21" i="8"/>
  <c r="L21" i="8"/>
  <c r="I73" i="8"/>
  <c r="G32" i="8"/>
  <c r="L83" i="8"/>
  <c r="K83" i="8"/>
  <c r="J83" i="8"/>
  <c r="I83" i="8"/>
  <c r="H83" i="8"/>
  <c r="G83" i="8"/>
  <c r="F83" i="8"/>
  <c r="E83" i="8"/>
  <c r="D83" i="8"/>
  <c r="L73" i="8"/>
  <c r="K73" i="8"/>
  <c r="J73" i="8"/>
  <c r="H73" i="8"/>
  <c r="G73" i="8"/>
  <c r="F73" i="8"/>
  <c r="E73" i="8"/>
  <c r="D73" i="8"/>
  <c r="L62" i="8"/>
  <c r="K62" i="8"/>
  <c r="J62" i="8"/>
  <c r="I62" i="8"/>
  <c r="H62" i="8"/>
  <c r="G62" i="8"/>
  <c r="F62" i="8"/>
  <c r="E62" i="8"/>
  <c r="D62" i="8"/>
  <c r="L32" i="8"/>
  <c r="K32" i="8"/>
  <c r="J32" i="8"/>
  <c r="I32" i="8"/>
  <c r="H32" i="8"/>
  <c r="F32" i="8"/>
  <c r="E32" i="8"/>
  <c r="D32" i="8"/>
</calcChain>
</file>

<file path=xl/sharedStrings.xml><?xml version="1.0" encoding="utf-8"?>
<sst xmlns="http://schemas.openxmlformats.org/spreadsheetml/2006/main" count="254" uniqueCount="81">
  <si>
    <t>Наименование блюда</t>
  </si>
  <si>
    <t>№, рецептура</t>
  </si>
  <si>
    <t>День 2</t>
  </si>
  <si>
    <t>День 1</t>
  </si>
  <si>
    <t>День 3</t>
  </si>
  <si>
    <t>День 4</t>
  </si>
  <si>
    <t>День 5</t>
  </si>
  <si>
    <t>Пищевая ценность</t>
  </si>
  <si>
    <t>420/2016</t>
  </si>
  <si>
    <t>18/2016</t>
  </si>
  <si>
    <t>19/2016</t>
  </si>
  <si>
    <t>403/2016</t>
  </si>
  <si>
    <t>13/2016</t>
  </si>
  <si>
    <t>День 6</t>
  </si>
  <si>
    <t>День 7</t>
  </si>
  <si>
    <t>День 8</t>
  </si>
  <si>
    <t>День 9</t>
  </si>
  <si>
    <t>День 10</t>
  </si>
  <si>
    <t>349/2017</t>
  </si>
  <si>
    <t xml:space="preserve">Завтрак </t>
  </si>
  <si>
    <t>Итого завтрак:</t>
  </si>
  <si>
    <t>226/2016</t>
  </si>
  <si>
    <t xml:space="preserve">           * Овощи натуральные - допускается использование иных овещей ;     ** Фрукт свежий - допускается выдача иных фруктов;     *** Кисломолочный продукт - допускается использование иного кисломолоч. продукта ;</t>
  </si>
  <si>
    <t>Масса порций, г.</t>
  </si>
  <si>
    <t>белки, г.</t>
  </si>
  <si>
    <t>жиры, г.</t>
  </si>
  <si>
    <t>углеводы, г.</t>
  </si>
  <si>
    <t>Энергетическая ценность, ккал.</t>
  </si>
  <si>
    <t>Вит. С, мг.</t>
  </si>
  <si>
    <t>Ca, мг.</t>
  </si>
  <si>
    <t>Mg, мг.</t>
  </si>
  <si>
    <t>Fе, мг.</t>
  </si>
  <si>
    <t>Макароны, запеченные с сыром</t>
  </si>
  <si>
    <t>Хлеб пшеничный</t>
  </si>
  <si>
    <t>Хлеб ржаной</t>
  </si>
  <si>
    <t>Каша рисовая молочная жидкая</t>
  </si>
  <si>
    <t>Чай с сахаром</t>
  </si>
  <si>
    <t>193/2016</t>
  </si>
  <si>
    <t>Какао с молоком</t>
  </si>
  <si>
    <t>415/2016</t>
  </si>
  <si>
    <t>Масло сливочное</t>
  </si>
  <si>
    <t xml:space="preserve">Омлет натуральный </t>
  </si>
  <si>
    <t>210/2016</t>
  </si>
  <si>
    <t>484/2016</t>
  </si>
  <si>
    <t>Сок фруктовый</t>
  </si>
  <si>
    <t>ТТК</t>
  </si>
  <si>
    <t>Каша жидкая молочная  геркулесовая</t>
  </si>
  <si>
    <t>ПП</t>
  </si>
  <si>
    <t>Фрукт свежий (по сезону)</t>
  </si>
  <si>
    <t>182/2017</t>
  </si>
  <si>
    <t>15/2017</t>
  </si>
  <si>
    <t>70/71/2015</t>
  </si>
  <si>
    <t>Запеканка из творога с морковью со сметаной</t>
  </si>
  <si>
    <t>Горошек консервированный</t>
  </si>
  <si>
    <t>22/2016</t>
  </si>
  <si>
    <t xml:space="preserve">Котлета (биточки) рыбные </t>
  </si>
  <si>
    <t>Картофельное пюре</t>
  </si>
  <si>
    <t xml:space="preserve">Кофейный напиток </t>
  </si>
  <si>
    <t>Компот из сухофруктов</t>
  </si>
  <si>
    <t xml:space="preserve">                    Основное меню   для детей  1-4 классов  </t>
  </si>
  <si>
    <t xml:space="preserve">Голубцы ленивые с соусом </t>
  </si>
  <si>
    <t xml:space="preserve">Овощи натуральные по сезону </t>
  </si>
  <si>
    <t>238/2016</t>
  </si>
  <si>
    <t>Омлет паровой с мясом</t>
  </si>
  <si>
    <t>Кондитерское изделие (печенье)</t>
  </si>
  <si>
    <t>Сыр (порциями)</t>
  </si>
  <si>
    <t>234/2017</t>
  </si>
  <si>
    <t>224/2017</t>
  </si>
  <si>
    <t>54-3гн/2022</t>
  </si>
  <si>
    <t>Чай с лимоном и сахаром</t>
  </si>
  <si>
    <t>379/2017</t>
  </si>
  <si>
    <t>643/2022</t>
  </si>
  <si>
    <t>Батон пшеничный</t>
  </si>
  <si>
    <t>Оладьи из печени</t>
  </si>
  <si>
    <t>404/2021</t>
  </si>
  <si>
    <t>352/2011</t>
  </si>
  <si>
    <t>Кисель из яблок</t>
  </si>
  <si>
    <t xml:space="preserve">Плов из риса с курагой </t>
  </si>
  <si>
    <t>378/2022</t>
  </si>
  <si>
    <t>462/2016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</si>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</sst>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5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left" vertical="center" wrapText="1"/>
    </xf>
    <xf numFmtId="2" fontId="5" fillId="0" borderId="9" xfId="0" applyNumberFormat="1" applyFont="1" applyFill="1" applyBorder="1" applyAlignment="1">
      <alignment horizontal="left" vertical="center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2" fontId="6" fillId="0" borderId="9" xfId="0" applyNumberFormat="1" applyFont="1" applyFill="1" applyBorder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left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left" vertical="center" wrapText="1"/>
    </xf>
    <xf numFmtId="2" fontId="3" fillId="0" borderId="1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2" fontId="4" fillId="0" borderId="4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left" vertical="center" wrapText="1"/>
    </xf>
    <xf numFmtId="2" fontId="6" fillId="0" borderId="4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left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/>
    </xf>
    <xf numFmtId="1" fontId="6" fillId="2" borderId="6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wrapText="1"/>
    </xf>
    <xf numFmtId="1" fontId="6" fillId="2" borderId="5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0" fontId="6" fillId="2" borderId="6" xfId="0" applyNumberFormat="1" applyFont="1" applyFill="1" applyBorder="1" applyAlignment="1">
      <alignment horizontal="left"/>
    </xf>
    <xf numFmtId="0" fontId="6" fillId="2" borderId="6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left" vertical="center" wrapText="1"/>
    </xf>
    <xf numFmtId="2" fontId="6" fillId="2" borderId="6" xfId="0" applyNumberFormat="1" applyFont="1" applyFill="1" applyBorder="1" applyAlignment="1">
      <alignment horizontal="left"/>
    </xf>
    <xf numFmtId="49" fontId="6" fillId="2" borderId="11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2" fontId="6" fillId="2" borderId="0" xfId="0" applyNumberFormat="1" applyFont="1" applyFill="1" applyAlignment="1">
      <alignment horizontal="left"/>
    </xf>
    <xf numFmtId="2" fontId="6" fillId="2" borderId="0" xfId="0" applyNumberFormat="1" applyFont="1" applyFill="1" applyAlignment="1">
      <alignment horizontal="center"/>
    </xf>
    <xf numFmtId="49" fontId="6" fillId="2" borderId="6" xfId="0" applyNumberFormat="1" applyFont="1" applyFill="1" applyBorder="1" applyAlignment="1">
      <alignment horizontal="left" wrapText="1"/>
    </xf>
    <xf numFmtId="1" fontId="6" fillId="2" borderId="6" xfId="0" applyNumberFormat="1" applyFont="1" applyFill="1" applyBorder="1" applyAlignment="1">
      <alignment horizontal="center" wrapText="1"/>
    </xf>
    <xf numFmtId="2" fontId="6" fillId="2" borderId="6" xfId="0" applyNumberFormat="1" applyFont="1" applyFill="1" applyBorder="1" applyAlignment="1">
      <alignment horizontal="center" wrapText="1"/>
    </xf>
    <xf numFmtId="2" fontId="6" fillId="2" borderId="9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 wrapText="1"/>
    </xf>
    <xf numFmtId="1" fontId="6" fillId="2" borderId="9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left"/>
    </xf>
    <xf numFmtId="1" fontId="6" fillId="2" borderId="8" xfId="0" applyNumberFormat="1" applyFont="1" applyFill="1" applyBorder="1" applyAlignment="1">
      <alignment horizontal="center"/>
    </xf>
    <xf numFmtId="165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left" wrapText="1"/>
    </xf>
    <xf numFmtId="2" fontId="6" fillId="2" borderId="9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wrapText="1"/>
    </xf>
  </cellXfs>
  <cellStyles count="3">
    <cellStyle name="Обычный" xfId="0" builtinId="0"/>
    <cellStyle name="Обычный 101" xfId="2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view="pageBreakPreview" topLeftCell="A82" zoomScale="78" zoomScaleNormal="78" zoomScaleSheetLayoutView="78" workbookViewId="0">
      <selection activeCell="C83" sqref="C83"/>
    </sheetView>
  </sheetViews>
  <sheetFormatPr defaultColWidth="9.140625" defaultRowHeight="39.75" customHeight="1" x14ac:dyDescent="0.3"/>
  <cols>
    <col min="1" max="1" width="4" style="20" customWidth="1"/>
    <col min="2" max="2" width="28.5703125" style="48" customWidth="1"/>
    <col min="3" max="3" width="63.5703125" style="47" customWidth="1"/>
    <col min="4" max="4" width="26.7109375" style="48" customWidth="1"/>
    <col min="5" max="5" width="20.7109375" style="48" customWidth="1"/>
    <col min="6" max="6" width="21.5703125" style="48" customWidth="1"/>
    <col min="7" max="7" width="20.85546875" style="48" customWidth="1"/>
    <col min="8" max="8" width="26.85546875" style="48" customWidth="1"/>
    <col min="9" max="9" width="19" style="48" customWidth="1"/>
    <col min="10" max="10" width="19.140625" style="48" customWidth="1"/>
    <col min="11" max="11" width="19.42578125" style="49" customWidth="1"/>
    <col min="12" max="12" width="19.7109375" style="48" customWidth="1"/>
    <col min="13" max="13" width="8" style="20" customWidth="1"/>
    <col min="14" max="16384" width="9.140625" style="20"/>
  </cols>
  <sheetData>
    <row r="1" spans="2:12" ht="32.25" customHeight="1" thickBot="1" x14ac:dyDescent="0.35"/>
    <row r="2" spans="2:12" ht="31.5" customHeight="1" thickBot="1" x14ac:dyDescent="0.35">
      <c r="B2" s="85" t="s">
        <v>59</v>
      </c>
      <c r="C2" s="86"/>
      <c r="D2" s="86"/>
      <c r="E2" s="86"/>
      <c r="F2" s="86"/>
      <c r="G2" s="86"/>
      <c r="H2" s="86"/>
      <c r="I2" s="86"/>
      <c r="J2" s="86"/>
      <c r="K2" s="86"/>
      <c r="L2" s="87"/>
    </row>
    <row r="3" spans="2:12" ht="28.5" customHeight="1" thickBot="1" x14ac:dyDescent="0.35">
      <c r="B3" s="1" t="s">
        <v>3</v>
      </c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2:12" ht="21.75" customHeight="1" thickBot="1" x14ac:dyDescent="0.35">
      <c r="B4" s="91" t="s">
        <v>1</v>
      </c>
      <c r="C4" s="91" t="s">
        <v>0</v>
      </c>
      <c r="D4" s="91" t="s">
        <v>23</v>
      </c>
      <c r="E4" s="88" t="s">
        <v>7</v>
      </c>
      <c r="F4" s="89"/>
      <c r="G4" s="89"/>
      <c r="H4" s="90"/>
      <c r="I4" s="93" t="s">
        <v>28</v>
      </c>
      <c r="J4" s="95" t="s">
        <v>29</v>
      </c>
      <c r="K4" s="95" t="s">
        <v>30</v>
      </c>
      <c r="L4" s="95" t="s">
        <v>31</v>
      </c>
    </row>
    <row r="5" spans="2:12" ht="42" customHeight="1" thickBot="1" x14ac:dyDescent="0.35">
      <c r="B5" s="92"/>
      <c r="C5" s="92"/>
      <c r="D5" s="92"/>
      <c r="E5" s="23" t="s">
        <v>24</v>
      </c>
      <c r="F5" s="23" t="s">
        <v>25</v>
      </c>
      <c r="G5" s="23" t="s">
        <v>26</v>
      </c>
      <c r="H5" s="23" t="s">
        <v>27</v>
      </c>
      <c r="I5" s="94"/>
      <c r="J5" s="96"/>
      <c r="K5" s="96"/>
      <c r="L5" s="96"/>
    </row>
    <row r="6" spans="2:12" ht="27.75" customHeight="1" thickBot="1" x14ac:dyDescent="0.35">
      <c r="B6" s="24" t="s">
        <v>19</v>
      </c>
      <c r="C6" s="25"/>
      <c r="D6" s="26"/>
      <c r="E6" s="26"/>
      <c r="F6" s="26"/>
      <c r="G6" s="26"/>
      <c r="H6" s="26"/>
      <c r="I6" s="26"/>
      <c r="J6" s="26"/>
      <c r="K6" s="26"/>
      <c r="L6" s="27"/>
    </row>
    <row r="7" spans="2:12" ht="29.25" customHeight="1" thickBot="1" x14ac:dyDescent="0.35">
      <c r="B7" s="33" t="s">
        <v>67</v>
      </c>
      <c r="C7" s="14" t="s">
        <v>52</v>
      </c>
      <c r="D7" s="34">
        <v>170</v>
      </c>
      <c r="E7" s="6">
        <v>17.7</v>
      </c>
      <c r="F7" s="6">
        <v>16.78</v>
      </c>
      <c r="G7" s="6">
        <v>42</v>
      </c>
      <c r="H7" s="6">
        <v>444.43</v>
      </c>
      <c r="I7" s="12">
        <v>1.36</v>
      </c>
      <c r="J7" s="12">
        <v>291.57</v>
      </c>
      <c r="K7" s="12">
        <v>45.82</v>
      </c>
      <c r="L7" s="7">
        <v>1.1399999999999999</v>
      </c>
    </row>
    <row r="8" spans="2:12" ht="27.75" customHeight="1" thickBot="1" x14ac:dyDescent="0.35">
      <c r="B8" s="33" t="s">
        <v>9</v>
      </c>
      <c r="C8" s="14" t="s">
        <v>33</v>
      </c>
      <c r="D8" s="34">
        <v>30</v>
      </c>
      <c r="E8" s="6">
        <v>2.2799999999999998</v>
      </c>
      <c r="F8" s="6">
        <v>0.24</v>
      </c>
      <c r="G8" s="6">
        <v>14.76</v>
      </c>
      <c r="H8" s="6">
        <v>70.5</v>
      </c>
      <c r="I8" s="12">
        <v>0</v>
      </c>
      <c r="J8" s="12">
        <v>6.9</v>
      </c>
      <c r="K8" s="12">
        <v>9.9</v>
      </c>
      <c r="L8" s="7">
        <v>0.56999999999999995</v>
      </c>
    </row>
    <row r="9" spans="2:12" ht="30" customHeight="1" thickBot="1" x14ac:dyDescent="0.35">
      <c r="B9" s="9" t="s">
        <v>68</v>
      </c>
      <c r="C9" s="10" t="s">
        <v>69</v>
      </c>
      <c r="D9" s="11">
        <v>200</v>
      </c>
      <c r="E9" s="12">
        <v>0.06</v>
      </c>
      <c r="F9" s="12">
        <v>0.01</v>
      </c>
      <c r="G9" s="12">
        <v>7.2</v>
      </c>
      <c r="H9" s="12">
        <v>30.31</v>
      </c>
      <c r="I9" s="12">
        <v>2.85</v>
      </c>
      <c r="J9" s="12">
        <v>5.49</v>
      </c>
      <c r="K9" s="13">
        <v>3.04</v>
      </c>
      <c r="L9" s="7">
        <v>0.47</v>
      </c>
    </row>
    <row r="10" spans="2:12" ht="28.5" customHeight="1" thickBot="1" x14ac:dyDescent="0.35">
      <c r="B10" s="9" t="s">
        <v>11</v>
      </c>
      <c r="C10" s="28" t="s">
        <v>48</v>
      </c>
      <c r="D10" s="34">
        <v>100</v>
      </c>
      <c r="E10" s="6">
        <v>0.4</v>
      </c>
      <c r="F10" s="6">
        <v>0.4</v>
      </c>
      <c r="G10" s="6">
        <v>9.8000000000000007</v>
      </c>
      <c r="H10" s="6">
        <v>47</v>
      </c>
      <c r="I10" s="6">
        <v>10</v>
      </c>
      <c r="J10" s="6">
        <v>16</v>
      </c>
      <c r="K10" s="13">
        <v>9</v>
      </c>
      <c r="L10" s="7">
        <v>2.2000000000000002</v>
      </c>
    </row>
    <row r="11" spans="2:12" ht="32.25" customHeight="1" thickBot="1" x14ac:dyDescent="0.35">
      <c r="B11" s="56"/>
      <c r="C11" s="57" t="s">
        <v>20</v>
      </c>
      <c r="D11" s="58">
        <f t="shared" ref="D11:L11" si="0">SUM(D7:D10)</f>
        <v>500</v>
      </c>
      <c r="E11" s="59">
        <f t="shared" si="0"/>
        <v>20.439999999999998</v>
      </c>
      <c r="F11" s="60">
        <f t="shared" si="0"/>
        <v>17.43</v>
      </c>
      <c r="G11" s="60">
        <f t="shared" si="0"/>
        <v>73.760000000000005</v>
      </c>
      <c r="H11" s="60">
        <f t="shared" si="0"/>
        <v>592.24</v>
      </c>
      <c r="I11" s="60">
        <f t="shared" si="0"/>
        <v>14.21</v>
      </c>
      <c r="J11" s="60">
        <f t="shared" si="0"/>
        <v>319.95999999999998</v>
      </c>
      <c r="K11" s="60">
        <f t="shared" si="0"/>
        <v>67.759999999999991</v>
      </c>
      <c r="L11" s="60">
        <f t="shared" si="0"/>
        <v>4.38</v>
      </c>
    </row>
    <row r="12" spans="2:12" ht="30.75" customHeight="1" thickBot="1" x14ac:dyDescent="0.35">
      <c r="B12" s="2" t="s">
        <v>2</v>
      </c>
      <c r="C12" s="37"/>
      <c r="D12" s="37"/>
      <c r="E12" s="37"/>
      <c r="F12" s="37"/>
      <c r="G12" s="37"/>
      <c r="H12" s="37"/>
      <c r="I12" s="37"/>
      <c r="J12" s="37"/>
      <c r="K12" s="37"/>
      <c r="L12" s="38"/>
    </row>
    <row r="13" spans="2:12" ht="27.75" customHeight="1" thickBot="1" x14ac:dyDescent="0.35">
      <c r="B13" s="97" t="s">
        <v>1</v>
      </c>
      <c r="C13" s="91" t="s">
        <v>0</v>
      </c>
      <c r="D13" s="91" t="s">
        <v>23</v>
      </c>
      <c r="E13" s="88" t="s">
        <v>7</v>
      </c>
      <c r="F13" s="89"/>
      <c r="G13" s="89"/>
      <c r="H13" s="90"/>
      <c r="I13" s="93" t="s">
        <v>28</v>
      </c>
      <c r="J13" s="95" t="s">
        <v>29</v>
      </c>
      <c r="K13" s="95" t="s">
        <v>30</v>
      </c>
      <c r="L13" s="95" t="s">
        <v>31</v>
      </c>
    </row>
    <row r="14" spans="2:12" ht="42.75" customHeight="1" thickBot="1" x14ac:dyDescent="0.35">
      <c r="B14" s="98"/>
      <c r="C14" s="92"/>
      <c r="D14" s="92"/>
      <c r="E14" s="23" t="s">
        <v>24</v>
      </c>
      <c r="F14" s="23" t="s">
        <v>25</v>
      </c>
      <c r="G14" s="23" t="s">
        <v>26</v>
      </c>
      <c r="H14" s="23" t="s">
        <v>27</v>
      </c>
      <c r="I14" s="94"/>
      <c r="J14" s="96"/>
      <c r="K14" s="96"/>
      <c r="L14" s="96"/>
    </row>
    <row r="15" spans="2:12" ht="24.75" customHeight="1" thickBot="1" x14ac:dyDescent="0.35">
      <c r="B15" s="29" t="s">
        <v>19</v>
      </c>
      <c r="C15" s="30"/>
      <c r="D15" s="30"/>
      <c r="E15" s="30"/>
      <c r="F15" s="30"/>
      <c r="G15" s="30"/>
      <c r="H15" s="30"/>
      <c r="I15" s="30"/>
      <c r="J15" s="30"/>
      <c r="K15" s="30"/>
      <c r="L15" s="31"/>
    </row>
    <row r="16" spans="2:12" ht="27" customHeight="1" thickBot="1" x14ac:dyDescent="0.35">
      <c r="B16" s="9" t="s">
        <v>51</v>
      </c>
      <c r="C16" s="14" t="s">
        <v>61</v>
      </c>
      <c r="D16" s="34">
        <v>60</v>
      </c>
      <c r="E16" s="6">
        <v>0.66</v>
      </c>
      <c r="F16" s="6">
        <v>0.12</v>
      </c>
      <c r="G16" s="6">
        <v>2.2799999999999998</v>
      </c>
      <c r="H16" s="6">
        <v>13.2</v>
      </c>
      <c r="I16" s="6">
        <v>10.5</v>
      </c>
      <c r="J16" s="6">
        <v>8.4</v>
      </c>
      <c r="K16" s="16">
        <v>12</v>
      </c>
      <c r="L16" s="16">
        <v>0.51</v>
      </c>
    </row>
    <row r="17" spans="2:12" ht="27.75" customHeight="1" thickBot="1" x14ac:dyDescent="0.35">
      <c r="B17" s="33" t="s">
        <v>21</v>
      </c>
      <c r="C17" s="14" t="s">
        <v>32</v>
      </c>
      <c r="D17" s="34">
        <v>150</v>
      </c>
      <c r="E17" s="6">
        <v>10.15</v>
      </c>
      <c r="F17" s="6">
        <v>11.94</v>
      </c>
      <c r="G17" s="6">
        <v>25.58</v>
      </c>
      <c r="H17" s="6">
        <v>250.8</v>
      </c>
      <c r="I17" s="6">
        <v>7.0000000000000007E-2</v>
      </c>
      <c r="J17" s="6">
        <v>215</v>
      </c>
      <c r="K17" s="16">
        <v>15.68</v>
      </c>
      <c r="L17" s="16">
        <v>1.03</v>
      </c>
    </row>
    <row r="18" spans="2:12" ht="27" customHeight="1" thickBot="1" x14ac:dyDescent="0.35">
      <c r="B18" s="9" t="s">
        <v>9</v>
      </c>
      <c r="C18" s="14" t="s">
        <v>33</v>
      </c>
      <c r="D18" s="34">
        <v>40</v>
      </c>
      <c r="E18" s="6">
        <v>3.04</v>
      </c>
      <c r="F18" s="6">
        <v>0.31999999999999995</v>
      </c>
      <c r="G18" s="6">
        <v>19.653333333333332</v>
      </c>
      <c r="H18" s="6">
        <v>94</v>
      </c>
      <c r="I18" s="6">
        <v>0</v>
      </c>
      <c r="J18" s="6">
        <v>9.1999999999999993</v>
      </c>
      <c r="K18" s="7">
        <v>13.2</v>
      </c>
      <c r="L18" s="7">
        <v>0.85333333333333328</v>
      </c>
    </row>
    <row r="19" spans="2:12" ht="28.5" customHeight="1" thickBot="1" x14ac:dyDescent="0.35">
      <c r="B19" s="9" t="s">
        <v>11</v>
      </c>
      <c r="C19" s="14" t="s">
        <v>48</v>
      </c>
      <c r="D19" s="34">
        <v>100</v>
      </c>
      <c r="E19" s="6">
        <v>0.4</v>
      </c>
      <c r="F19" s="6">
        <v>0.4</v>
      </c>
      <c r="G19" s="6">
        <v>9.8000000000000007</v>
      </c>
      <c r="H19" s="6">
        <v>47</v>
      </c>
      <c r="I19" s="6">
        <v>10</v>
      </c>
      <c r="J19" s="6">
        <v>16</v>
      </c>
      <c r="K19" s="7">
        <v>9</v>
      </c>
      <c r="L19" s="7">
        <v>2.2000000000000002</v>
      </c>
    </row>
    <row r="20" spans="2:12" ht="30.75" customHeight="1" thickBot="1" x14ac:dyDescent="0.35">
      <c r="B20" s="9" t="s">
        <v>70</v>
      </c>
      <c r="C20" s="19" t="s">
        <v>57</v>
      </c>
      <c r="D20" s="11">
        <v>200</v>
      </c>
      <c r="E20" s="12">
        <v>3.17</v>
      </c>
      <c r="F20" s="12">
        <v>3.1</v>
      </c>
      <c r="G20" s="12">
        <v>15.95</v>
      </c>
      <c r="H20" s="12">
        <v>100.6</v>
      </c>
      <c r="I20" s="12">
        <v>1.3</v>
      </c>
      <c r="J20" s="12">
        <v>125.78</v>
      </c>
      <c r="K20" s="13">
        <v>14</v>
      </c>
      <c r="L20" s="7">
        <v>0.13</v>
      </c>
    </row>
    <row r="21" spans="2:12" ht="31.5" customHeight="1" thickBot="1" x14ac:dyDescent="0.35">
      <c r="B21" s="61"/>
      <c r="C21" s="57" t="s">
        <v>20</v>
      </c>
      <c r="D21" s="62">
        <f t="shared" ref="D21:L21" si="1">SUM(D16:D20)</f>
        <v>550</v>
      </c>
      <c r="E21" s="63">
        <f t="shared" si="1"/>
        <v>17.420000000000002</v>
      </c>
      <c r="F21" s="63">
        <f t="shared" si="1"/>
        <v>15.879999999999999</v>
      </c>
      <c r="G21" s="63">
        <f t="shared" si="1"/>
        <v>73.263333333333335</v>
      </c>
      <c r="H21" s="63">
        <f t="shared" si="1"/>
        <v>505.6</v>
      </c>
      <c r="I21" s="63">
        <f t="shared" si="1"/>
        <v>21.87</v>
      </c>
      <c r="J21" s="63">
        <f t="shared" si="1"/>
        <v>374.38</v>
      </c>
      <c r="K21" s="63">
        <f t="shared" si="1"/>
        <v>63.879999999999995</v>
      </c>
      <c r="L21" s="60">
        <f t="shared" si="1"/>
        <v>4.7233333333333336</v>
      </c>
    </row>
    <row r="22" spans="2:12" ht="37.5" customHeight="1" thickBot="1" x14ac:dyDescent="0.35">
      <c r="B22" s="2" t="s">
        <v>4</v>
      </c>
      <c r="C22" s="37"/>
      <c r="D22" s="37"/>
      <c r="E22" s="37"/>
      <c r="F22" s="37"/>
      <c r="G22" s="37"/>
      <c r="H22" s="37"/>
      <c r="I22" s="37"/>
      <c r="J22" s="37"/>
      <c r="K22" s="37"/>
      <c r="L22" s="38"/>
    </row>
    <row r="23" spans="2:12" ht="27" customHeight="1" thickBot="1" x14ac:dyDescent="0.35">
      <c r="B23" s="97" t="s">
        <v>1</v>
      </c>
      <c r="C23" s="91" t="s">
        <v>0</v>
      </c>
      <c r="D23" s="91" t="s">
        <v>23</v>
      </c>
      <c r="E23" s="88" t="s">
        <v>7</v>
      </c>
      <c r="F23" s="89"/>
      <c r="G23" s="89"/>
      <c r="H23" s="90"/>
      <c r="I23" s="93" t="s">
        <v>28</v>
      </c>
      <c r="J23" s="95" t="s">
        <v>29</v>
      </c>
      <c r="K23" s="95" t="s">
        <v>30</v>
      </c>
      <c r="L23" s="95" t="s">
        <v>31</v>
      </c>
    </row>
    <row r="24" spans="2:12" ht="45.75" customHeight="1" thickBot="1" x14ac:dyDescent="0.35">
      <c r="B24" s="98"/>
      <c r="C24" s="92"/>
      <c r="D24" s="92"/>
      <c r="E24" s="23" t="s">
        <v>24</v>
      </c>
      <c r="F24" s="23" t="s">
        <v>25</v>
      </c>
      <c r="G24" s="23" t="s">
        <v>26</v>
      </c>
      <c r="H24" s="23" t="s">
        <v>27</v>
      </c>
      <c r="I24" s="94"/>
      <c r="J24" s="96"/>
      <c r="K24" s="96"/>
      <c r="L24" s="96"/>
    </row>
    <row r="25" spans="2:12" ht="27" customHeight="1" thickBot="1" x14ac:dyDescent="0.35">
      <c r="B25" s="29" t="s">
        <v>19</v>
      </c>
      <c r="C25" s="30"/>
      <c r="D25" s="30"/>
      <c r="E25" s="30"/>
      <c r="F25" s="30"/>
      <c r="G25" s="30"/>
      <c r="H25" s="30"/>
      <c r="I25" s="30"/>
      <c r="J25" s="30"/>
      <c r="K25" s="30"/>
      <c r="L25" s="31"/>
    </row>
    <row r="26" spans="2:12" ht="27" customHeight="1" thickBot="1" x14ac:dyDescent="0.35">
      <c r="B26" s="3" t="s">
        <v>51</v>
      </c>
      <c r="C26" s="14" t="s">
        <v>61</v>
      </c>
      <c r="D26" s="34">
        <v>60</v>
      </c>
      <c r="E26" s="32">
        <v>0.66</v>
      </c>
      <c r="F26" s="32">
        <v>0.12</v>
      </c>
      <c r="G26" s="32">
        <v>2.2799999999999998</v>
      </c>
      <c r="H26" s="32">
        <v>13.2</v>
      </c>
      <c r="I26" s="16">
        <v>10.5</v>
      </c>
      <c r="J26" s="40">
        <v>8.4</v>
      </c>
      <c r="K26" s="18">
        <v>12</v>
      </c>
      <c r="L26" s="7">
        <v>0.51</v>
      </c>
    </row>
    <row r="27" spans="2:12" ht="26.25" customHeight="1" thickBot="1" x14ac:dyDescent="0.35">
      <c r="B27" s="9" t="s">
        <v>45</v>
      </c>
      <c r="C27" s="10" t="s">
        <v>60</v>
      </c>
      <c r="D27" s="11">
        <v>100</v>
      </c>
      <c r="E27" s="12">
        <v>8.51</v>
      </c>
      <c r="F27" s="12">
        <v>13.45</v>
      </c>
      <c r="G27" s="12">
        <v>9.0050000000000008</v>
      </c>
      <c r="H27" s="12">
        <v>185.69</v>
      </c>
      <c r="I27" s="12">
        <v>29.58</v>
      </c>
      <c r="J27" s="12">
        <v>18.45</v>
      </c>
      <c r="K27" s="13">
        <v>23.734999999999999</v>
      </c>
      <c r="L27" s="7">
        <v>1.24</v>
      </c>
    </row>
    <row r="28" spans="2:12" ht="27.75" customHeight="1" thickBot="1" x14ac:dyDescent="0.35">
      <c r="B28" s="9" t="s">
        <v>71</v>
      </c>
      <c r="C28" s="14" t="s">
        <v>56</v>
      </c>
      <c r="D28" s="11">
        <v>150</v>
      </c>
      <c r="E28" s="12">
        <v>3.25</v>
      </c>
      <c r="F28" s="12">
        <v>2.88</v>
      </c>
      <c r="G28" s="12">
        <v>28.99</v>
      </c>
      <c r="H28" s="12">
        <v>189.56</v>
      </c>
      <c r="I28" s="12">
        <v>25.95</v>
      </c>
      <c r="J28" s="12">
        <v>145.59</v>
      </c>
      <c r="K28" s="13">
        <v>32.99</v>
      </c>
      <c r="L28" s="7">
        <v>1.22</v>
      </c>
    </row>
    <row r="29" spans="2:12" ht="28.5" customHeight="1" thickBot="1" x14ac:dyDescent="0.35">
      <c r="B29" s="9" t="s">
        <v>9</v>
      </c>
      <c r="C29" s="28" t="s">
        <v>33</v>
      </c>
      <c r="D29" s="15">
        <v>20</v>
      </c>
      <c r="E29" s="16">
        <v>1.52</v>
      </c>
      <c r="F29" s="16">
        <v>0.16</v>
      </c>
      <c r="G29" s="16">
        <v>9.84</v>
      </c>
      <c r="H29" s="6">
        <v>47</v>
      </c>
      <c r="I29" s="7">
        <v>0</v>
      </c>
      <c r="J29" s="17">
        <v>4.5999999999999996</v>
      </c>
      <c r="K29" s="18">
        <v>6.6</v>
      </c>
      <c r="L29" s="7">
        <v>0.38</v>
      </c>
    </row>
    <row r="30" spans="2:12" ht="30" customHeight="1" thickBot="1" x14ac:dyDescent="0.35">
      <c r="B30" s="9" t="s">
        <v>10</v>
      </c>
      <c r="C30" s="28" t="s">
        <v>34</v>
      </c>
      <c r="D30" s="34">
        <v>30</v>
      </c>
      <c r="E30" s="6">
        <v>1.98</v>
      </c>
      <c r="F30" s="6">
        <v>0.36</v>
      </c>
      <c r="G30" s="6">
        <v>10.02</v>
      </c>
      <c r="H30" s="6">
        <v>52.2</v>
      </c>
      <c r="I30" s="12">
        <v>0</v>
      </c>
      <c r="J30" s="17">
        <v>9.9</v>
      </c>
      <c r="K30" s="13">
        <v>17.100000000000001</v>
      </c>
      <c r="L30" s="7">
        <v>1.35</v>
      </c>
    </row>
    <row r="31" spans="2:12" ht="27" customHeight="1" thickBot="1" x14ac:dyDescent="0.35">
      <c r="B31" s="9" t="s">
        <v>18</v>
      </c>
      <c r="C31" s="19" t="s">
        <v>58</v>
      </c>
      <c r="D31" s="11">
        <v>200</v>
      </c>
      <c r="E31" s="12">
        <v>1.1599999999999999</v>
      </c>
      <c r="F31" s="12">
        <v>0.3</v>
      </c>
      <c r="G31" s="12">
        <v>47.26</v>
      </c>
      <c r="H31" s="12">
        <v>196.38</v>
      </c>
      <c r="I31" s="12">
        <v>0.8</v>
      </c>
      <c r="J31" s="12">
        <v>5.84</v>
      </c>
      <c r="K31" s="13">
        <v>33</v>
      </c>
      <c r="L31" s="7">
        <v>0.96</v>
      </c>
    </row>
    <row r="32" spans="2:12" ht="31.5" customHeight="1" thickBot="1" x14ac:dyDescent="0.35">
      <c r="B32" s="64"/>
      <c r="C32" s="65" t="s">
        <v>20</v>
      </c>
      <c r="D32" s="66">
        <f t="shared" ref="D32:L32" si="2">SUM(D26:D31)</f>
        <v>560</v>
      </c>
      <c r="E32" s="60">
        <f t="shared" si="2"/>
        <v>17.079999999999998</v>
      </c>
      <c r="F32" s="60">
        <f t="shared" si="2"/>
        <v>17.27</v>
      </c>
      <c r="G32" s="60">
        <f t="shared" si="2"/>
        <v>107.39499999999998</v>
      </c>
      <c r="H32" s="60">
        <f t="shared" si="2"/>
        <v>684.03</v>
      </c>
      <c r="I32" s="60">
        <f t="shared" si="2"/>
        <v>66.83</v>
      </c>
      <c r="J32" s="60">
        <f t="shared" si="2"/>
        <v>192.78</v>
      </c>
      <c r="K32" s="60">
        <f t="shared" si="2"/>
        <v>125.42499999999998</v>
      </c>
      <c r="L32" s="60">
        <f t="shared" si="2"/>
        <v>5.6599999999999993</v>
      </c>
    </row>
    <row r="33" spans="2:12" ht="38.25" customHeight="1" thickBot="1" x14ac:dyDescent="0.35">
      <c r="B33" s="2" t="s">
        <v>5</v>
      </c>
      <c r="C33" s="37"/>
      <c r="D33" s="37"/>
      <c r="E33" s="37"/>
      <c r="F33" s="37"/>
      <c r="G33" s="37"/>
      <c r="H33" s="37"/>
      <c r="I33" s="37"/>
      <c r="J33" s="37"/>
      <c r="K33" s="37"/>
      <c r="L33" s="38"/>
    </row>
    <row r="34" spans="2:12" ht="22.5" customHeight="1" thickBot="1" x14ac:dyDescent="0.35">
      <c r="B34" s="97" t="s">
        <v>1</v>
      </c>
      <c r="C34" s="91" t="s">
        <v>0</v>
      </c>
      <c r="D34" s="91" t="s">
        <v>23</v>
      </c>
      <c r="E34" s="88" t="s">
        <v>7</v>
      </c>
      <c r="F34" s="89"/>
      <c r="G34" s="89"/>
      <c r="H34" s="90"/>
      <c r="I34" s="93" t="s">
        <v>28</v>
      </c>
      <c r="J34" s="95" t="s">
        <v>29</v>
      </c>
      <c r="K34" s="95" t="s">
        <v>30</v>
      </c>
      <c r="L34" s="95" t="s">
        <v>31</v>
      </c>
    </row>
    <row r="35" spans="2:12" ht="43.5" customHeight="1" thickBot="1" x14ac:dyDescent="0.35">
      <c r="B35" s="98"/>
      <c r="C35" s="92"/>
      <c r="D35" s="92"/>
      <c r="E35" s="23" t="s">
        <v>24</v>
      </c>
      <c r="F35" s="23" t="s">
        <v>25</v>
      </c>
      <c r="G35" s="23" t="s">
        <v>26</v>
      </c>
      <c r="H35" s="23" t="s">
        <v>27</v>
      </c>
      <c r="I35" s="94"/>
      <c r="J35" s="96"/>
      <c r="K35" s="96"/>
      <c r="L35" s="96"/>
    </row>
    <row r="36" spans="2:12" ht="26.25" customHeight="1" thickBot="1" x14ac:dyDescent="0.35">
      <c r="B36" s="29" t="s">
        <v>19</v>
      </c>
      <c r="C36" s="30"/>
      <c r="D36" s="30"/>
      <c r="E36" s="30"/>
      <c r="F36" s="30"/>
      <c r="G36" s="30"/>
      <c r="H36" s="30"/>
      <c r="I36" s="30"/>
      <c r="J36" s="30"/>
      <c r="K36" s="41"/>
      <c r="L36" s="42"/>
    </row>
    <row r="37" spans="2:12" ht="28.5" customHeight="1" thickBot="1" x14ac:dyDescent="0.35">
      <c r="B37" s="3" t="s">
        <v>51</v>
      </c>
      <c r="C37" s="4" t="s">
        <v>61</v>
      </c>
      <c r="D37" s="5">
        <v>60</v>
      </c>
      <c r="E37" s="6">
        <v>0.66</v>
      </c>
      <c r="F37" s="6">
        <v>0.12</v>
      </c>
      <c r="G37" s="6">
        <v>2.2799999999999998</v>
      </c>
      <c r="H37" s="6">
        <v>13.2</v>
      </c>
      <c r="I37" s="6">
        <v>10.5</v>
      </c>
      <c r="J37" s="7">
        <v>8.4</v>
      </c>
      <c r="K37" s="8">
        <v>12</v>
      </c>
      <c r="L37" s="7">
        <v>0.54</v>
      </c>
    </row>
    <row r="38" spans="2:12" ht="26.25" customHeight="1" thickBot="1" x14ac:dyDescent="0.35">
      <c r="B38" s="9" t="s">
        <v>62</v>
      </c>
      <c r="C38" s="14" t="s">
        <v>63</v>
      </c>
      <c r="D38" s="34">
        <v>150</v>
      </c>
      <c r="E38" s="12">
        <v>18.847058823529412</v>
      </c>
      <c r="F38" s="12">
        <v>21.441176470588236</v>
      </c>
      <c r="G38" s="12">
        <v>6.93</v>
      </c>
      <c r="H38" s="12">
        <v>280.58823529411762</v>
      </c>
      <c r="I38" s="12">
        <v>0.63529411764705879</v>
      </c>
      <c r="J38" s="12">
        <v>110.11764705882354</v>
      </c>
      <c r="K38" s="13">
        <v>28.588235294117649</v>
      </c>
      <c r="L38" s="7">
        <v>3.0176470588235293</v>
      </c>
    </row>
    <row r="39" spans="2:12" ht="29.25" customHeight="1" thickBot="1" x14ac:dyDescent="0.35">
      <c r="B39" s="9" t="s">
        <v>9</v>
      </c>
      <c r="C39" s="10" t="s">
        <v>33</v>
      </c>
      <c r="D39" s="34">
        <v>50</v>
      </c>
      <c r="E39" s="6">
        <v>3.8</v>
      </c>
      <c r="F39" s="6">
        <v>0.4</v>
      </c>
      <c r="G39" s="7">
        <v>24.6</v>
      </c>
      <c r="H39" s="6">
        <v>117.5</v>
      </c>
      <c r="I39" s="7">
        <v>0</v>
      </c>
      <c r="J39" s="17">
        <v>11.5</v>
      </c>
      <c r="K39" s="18">
        <v>16.5</v>
      </c>
      <c r="L39" s="7">
        <v>0.95</v>
      </c>
    </row>
    <row r="40" spans="2:12" ht="27" customHeight="1" thickBot="1" x14ac:dyDescent="0.35">
      <c r="B40" s="9" t="s">
        <v>10</v>
      </c>
      <c r="C40" s="14" t="s">
        <v>34</v>
      </c>
      <c r="D40" s="34">
        <v>40</v>
      </c>
      <c r="E40" s="7">
        <v>2.64</v>
      </c>
      <c r="F40" s="7">
        <v>0.48</v>
      </c>
      <c r="G40" s="51">
        <v>13.36</v>
      </c>
      <c r="H40" s="7">
        <v>69.599999999999994</v>
      </c>
      <c r="I40" s="51">
        <v>0</v>
      </c>
      <c r="J40" s="52">
        <v>13.2</v>
      </c>
      <c r="K40" s="53">
        <v>22.8</v>
      </c>
      <c r="L40" s="53">
        <v>1.8</v>
      </c>
    </row>
    <row r="41" spans="2:12" ht="27" customHeight="1" thickBot="1" x14ac:dyDescent="0.35">
      <c r="B41" s="9" t="s">
        <v>43</v>
      </c>
      <c r="C41" s="14" t="s">
        <v>44</v>
      </c>
      <c r="D41" s="34">
        <v>200</v>
      </c>
      <c r="E41" s="12">
        <v>1</v>
      </c>
      <c r="F41" s="12">
        <v>0.2</v>
      </c>
      <c r="G41" s="12">
        <v>20.2</v>
      </c>
      <c r="H41" s="12">
        <v>92</v>
      </c>
      <c r="I41" s="12">
        <v>4</v>
      </c>
      <c r="J41" s="12">
        <v>14</v>
      </c>
      <c r="K41" s="7">
        <v>8</v>
      </c>
      <c r="L41" s="7">
        <v>2.8</v>
      </c>
    </row>
    <row r="42" spans="2:12" ht="32.25" customHeight="1" thickBot="1" x14ac:dyDescent="0.35">
      <c r="B42" s="67"/>
      <c r="C42" s="68" t="s">
        <v>20</v>
      </c>
      <c r="D42" s="58">
        <f t="shared" ref="D42:L42" si="3">SUM(D37:D41)</f>
        <v>500</v>
      </c>
      <c r="E42" s="59">
        <f t="shared" si="3"/>
        <v>26.947058823529414</v>
      </c>
      <c r="F42" s="59">
        <f t="shared" si="3"/>
        <v>22.641176470588235</v>
      </c>
      <c r="G42" s="59">
        <f t="shared" si="3"/>
        <v>67.37</v>
      </c>
      <c r="H42" s="59">
        <f t="shared" si="3"/>
        <v>572.88823529411764</v>
      </c>
      <c r="I42" s="59">
        <f t="shared" si="3"/>
        <v>15.135294117647058</v>
      </c>
      <c r="J42" s="59">
        <f t="shared" si="3"/>
        <v>157.21764705882353</v>
      </c>
      <c r="K42" s="59">
        <f t="shared" si="3"/>
        <v>87.888235294117649</v>
      </c>
      <c r="L42" s="59">
        <f t="shared" si="3"/>
        <v>9.1076470588235292</v>
      </c>
    </row>
    <row r="43" spans="2:12" ht="37.9" customHeight="1" thickBot="1" x14ac:dyDescent="0.35">
      <c r="B43" s="2" t="s">
        <v>6</v>
      </c>
      <c r="C43" s="37"/>
      <c r="D43" s="37"/>
      <c r="E43" s="37"/>
      <c r="F43" s="37"/>
      <c r="G43" s="37"/>
      <c r="H43" s="37"/>
      <c r="I43" s="37"/>
      <c r="J43" s="37"/>
      <c r="K43" s="37"/>
      <c r="L43" s="38"/>
    </row>
    <row r="44" spans="2:12" ht="24.75" customHeight="1" thickBot="1" x14ac:dyDescent="0.35">
      <c r="B44" s="97" t="s">
        <v>1</v>
      </c>
      <c r="C44" s="91" t="s">
        <v>0</v>
      </c>
      <c r="D44" s="91" t="s">
        <v>23</v>
      </c>
      <c r="E44" s="88" t="s">
        <v>7</v>
      </c>
      <c r="F44" s="89"/>
      <c r="G44" s="89"/>
      <c r="H44" s="90"/>
      <c r="I44" s="93" t="s">
        <v>28</v>
      </c>
      <c r="J44" s="95" t="s">
        <v>29</v>
      </c>
      <c r="K44" s="95" t="s">
        <v>30</v>
      </c>
      <c r="L44" s="95" t="s">
        <v>31</v>
      </c>
    </row>
    <row r="45" spans="2:12" ht="45.75" customHeight="1" thickBot="1" x14ac:dyDescent="0.35">
      <c r="B45" s="98"/>
      <c r="C45" s="92"/>
      <c r="D45" s="92"/>
      <c r="E45" s="23" t="s">
        <v>24</v>
      </c>
      <c r="F45" s="23" t="s">
        <v>25</v>
      </c>
      <c r="G45" s="23" t="s">
        <v>26</v>
      </c>
      <c r="H45" s="23" t="s">
        <v>27</v>
      </c>
      <c r="I45" s="94"/>
      <c r="J45" s="96"/>
      <c r="K45" s="96"/>
      <c r="L45" s="96"/>
    </row>
    <row r="46" spans="2:12" ht="25.5" customHeight="1" thickBot="1" x14ac:dyDescent="0.35">
      <c r="B46" s="29" t="s">
        <v>19</v>
      </c>
      <c r="C46" s="30"/>
      <c r="D46" s="30"/>
      <c r="E46" s="30"/>
      <c r="F46" s="30"/>
      <c r="G46" s="30"/>
      <c r="H46" s="30"/>
      <c r="I46" s="30"/>
      <c r="J46" s="30"/>
      <c r="K46" s="30"/>
      <c r="L46" s="31"/>
    </row>
    <row r="47" spans="2:12" ht="30.75" customHeight="1" thickBot="1" x14ac:dyDescent="0.35">
      <c r="B47" s="33" t="s">
        <v>49</v>
      </c>
      <c r="C47" s="4" t="s">
        <v>35</v>
      </c>
      <c r="D47" s="5">
        <v>250</v>
      </c>
      <c r="E47" s="6">
        <v>15.8</v>
      </c>
      <c r="F47" s="6">
        <v>11.8</v>
      </c>
      <c r="G47" s="6">
        <v>43.56</v>
      </c>
      <c r="H47" s="6">
        <v>315.29000000000002</v>
      </c>
      <c r="I47" s="6">
        <v>1.62</v>
      </c>
      <c r="J47" s="6">
        <v>158.62</v>
      </c>
      <c r="K47" s="36">
        <v>45.44</v>
      </c>
      <c r="L47" s="16">
        <v>0.73</v>
      </c>
    </row>
    <row r="48" spans="2:12" ht="28.5" customHeight="1" thickBot="1" x14ac:dyDescent="0.35">
      <c r="B48" s="9" t="s">
        <v>12</v>
      </c>
      <c r="C48" s="10" t="s">
        <v>40</v>
      </c>
      <c r="D48" s="11">
        <v>10</v>
      </c>
      <c r="E48" s="12">
        <v>0.05</v>
      </c>
      <c r="F48" s="12">
        <v>8.25</v>
      </c>
      <c r="G48" s="12">
        <v>0.08</v>
      </c>
      <c r="H48" s="12">
        <v>74.8</v>
      </c>
      <c r="I48" s="12">
        <v>0</v>
      </c>
      <c r="J48" s="12">
        <v>2.4</v>
      </c>
      <c r="K48" s="13">
        <v>0.05</v>
      </c>
      <c r="L48" s="7">
        <v>0.02</v>
      </c>
    </row>
    <row r="49" spans="2:12" ht="30" customHeight="1" thickBot="1" x14ac:dyDescent="0.35">
      <c r="B49" s="9" t="s">
        <v>47</v>
      </c>
      <c r="C49" s="14" t="s">
        <v>72</v>
      </c>
      <c r="D49" s="11">
        <v>40</v>
      </c>
      <c r="E49" s="6">
        <f>7.7*40/100</f>
        <v>3.08</v>
      </c>
      <c r="F49" s="6">
        <f>3*40/100</f>
        <v>1.2</v>
      </c>
      <c r="G49" s="6">
        <f>50.1*40/100</f>
        <v>20.04</v>
      </c>
      <c r="H49" s="6">
        <f>259*40/100</f>
        <v>103.6</v>
      </c>
      <c r="I49" s="6">
        <v>0</v>
      </c>
      <c r="J49" s="6">
        <f>22*40/100</f>
        <v>8.8000000000000007</v>
      </c>
      <c r="K49" s="18">
        <f>33*40/100</f>
        <v>13.2</v>
      </c>
      <c r="L49" s="7">
        <f>2*40/100</f>
        <v>0.8</v>
      </c>
    </row>
    <row r="50" spans="2:12" ht="30" customHeight="1" thickBot="1" x14ac:dyDescent="0.35">
      <c r="B50" s="9" t="s">
        <v>8</v>
      </c>
      <c r="C50" s="19" t="s">
        <v>36</v>
      </c>
      <c r="D50" s="11">
        <v>200</v>
      </c>
      <c r="E50" s="12">
        <v>0</v>
      </c>
      <c r="F50" s="12">
        <v>0</v>
      </c>
      <c r="G50" s="12">
        <v>6.9860000000000007</v>
      </c>
      <c r="H50" s="12">
        <v>27.93</v>
      </c>
      <c r="I50" s="12">
        <v>0.05</v>
      </c>
      <c r="J50" s="12">
        <v>2.69</v>
      </c>
      <c r="K50" s="18">
        <v>2.2000000000000002</v>
      </c>
      <c r="L50" s="7">
        <v>0.43</v>
      </c>
    </row>
    <row r="51" spans="2:12" ht="33" customHeight="1" thickBot="1" x14ac:dyDescent="0.35">
      <c r="B51" s="69"/>
      <c r="C51" s="80" t="s">
        <v>20</v>
      </c>
      <c r="D51" s="81">
        <f t="shared" ref="D51:L51" si="4">SUM(D47:D50)</f>
        <v>500</v>
      </c>
      <c r="E51" s="82">
        <f t="shared" si="4"/>
        <v>18.93</v>
      </c>
      <c r="F51" s="82">
        <f t="shared" si="4"/>
        <v>21.25</v>
      </c>
      <c r="G51" s="82">
        <f t="shared" si="4"/>
        <v>70.665999999999997</v>
      </c>
      <c r="H51" s="59">
        <f t="shared" si="4"/>
        <v>521.62</v>
      </c>
      <c r="I51" s="59">
        <f t="shared" si="4"/>
        <v>1.6700000000000002</v>
      </c>
      <c r="J51" s="59">
        <f t="shared" si="4"/>
        <v>172.51000000000002</v>
      </c>
      <c r="K51" s="59">
        <f t="shared" si="4"/>
        <v>60.89</v>
      </c>
      <c r="L51" s="59">
        <f t="shared" si="4"/>
        <v>1.98</v>
      </c>
    </row>
    <row r="52" spans="2:12" ht="34.5" customHeight="1" thickBot="1" x14ac:dyDescent="0.35">
      <c r="B52" s="2" t="s">
        <v>13</v>
      </c>
      <c r="C52" s="37"/>
      <c r="D52" s="37"/>
      <c r="E52" s="37"/>
      <c r="F52" s="37"/>
      <c r="G52" s="37"/>
      <c r="H52" s="37"/>
      <c r="I52" s="37"/>
      <c r="J52" s="37"/>
      <c r="K52" s="37"/>
      <c r="L52" s="38"/>
    </row>
    <row r="53" spans="2:12" ht="21.75" customHeight="1" thickBot="1" x14ac:dyDescent="0.35">
      <c r="B53" s="97" t="s">
        <v>1</v>
      </c>
      <c r="C53" s="91" t="s">
        <v>0</v>
      </c>
      <c r="D53" s="91" t="s">
        <v>23</v>
      </c>
      <c r="E53" s="88" t="s">
        <v>7</v>
      </c>
      <c r="F53" s="89"/>
      <c r="G53" s="89"/>
      <c r="H53" s="90"/>
      <c r="I53" s="93" t="s">
        <v>28</v>
      </c>
      <c r="J53" s="95" t="s">
        <v>29</v>
      </c>
      <c r="K53" s="95" t="s">
        <v>30</v>
      </c>
      <c r="L53" s="95" t="s">
        <v>31</v>
      </c>
    </row>
    <row r="54" spans="2:12" ht="43.5" customHeight="1" thickBot="1" x14ac:dyDescent="0.35">
      <c r="B54" s="98"/>
      <c r="C54" s="92"/>
      <c r="D54" s="92"/>
      <c r="E54" s="23" t="s">
        <v>24</v>
      </c>
      <c r="F54" s="23" t="s">
        <v>25</v>
      </c>
      <c r="G54" s="23" t="s">
        <v>26</v>
      </c>
      <c r="H54" s="23" t="s">
        <v>27</v>
      </c>
      <c r="I54" s="94"/>
      <c r="J54" s="96"/>
      <c r="K54" s="96"/>
      <c r="L54" s="96"/>
    </row>
    <row r="55" spans="2:12" ht="28.5" customHeight="1" thickBot="1" x14ac:dyDescent="0.35">
      <c r="B55" s="29" t="s">
        <v>19</v>
      </c>
      <c r="C55" s="30"/>
      <c r="D55" s="30"/>
      <c r="E55" s="30"/>
      <c r="F55" s="30"/>
      <c r="G55" s="30"/>
      <c r="H55" s="30"/>
      <c r="I55" s="30"/>
      <c r="J55" s="30"/>
      <c r="K55" s="30"/>
      <c r="L55" s="31"/>
    </row>
    <row r="56" spans="2:12" ht="27" customHeight="1" thickBot="1" x14ac:dyDescent="0.35">
      <c r="B56" s="9" t="s">
        <v>54</v>
      </c>
      <c r="C56" s="10" t="s">
        <v>53</v>
      </c>
      <c r="D56" s="11">
        <v>40</v>
      </c>
      <c r="E56" s="12">
        <v>1.24</v>
      </c>
      <c r="F56" s="12">
        <v>0.08</v>
      </c>
      <c r="G56" s="12">
        <v>2.6</v>
      </c>
      <c r="H56" s="12">
        <v>16</v>
      </c>
      <c r="I56" s="12">
        <v>3.12</v>
      </c>
      <c r="J56" s="7">
        <v>8</v>
      </c>
      <c r="K56" s="26">
        <v>5.71</v>
      </c>
      <c r="L56" s="7">
        <v>0.27</v>
      </c>
    </row>
    <row r="57" spans="2:12" ht="27" customHeight="1" thickBot="1" x14ac:dyDescent="0.35">
      <c r="B57" s="9" t="s">
        <v>42</v>
      </c>
      <c r="C57" s="4" t="s">
        <v>41</v>
      </c>
      <c r="D57" s="11">
        <v>150</v>
      </c>
      <c r="E57" s="12">
        <v>10.210000000000001</v>
      </c>
      <c r="F57" s="12">
        <v>11.9</v>
      </c>
      <c r="G57" s="12">
        <v>1.92</v>
      </c>
      <c r="H57" s="12">
        <v>161.88</v>
      </c>
      <c r="I57" s="12">
        <v>0.43</v>
      </c>
      <c r="J57" s="12">
        <v>86.51</v>
      </c>
      <c r="K57" s="13">
        <v>14.59</v>
      </c>
      <c r="L57" s="7">
        <v>2.1</v>
      </c>
    </row>
    <row r="58" spans="2:12" ht="26.25" customHeight="1" thickBot="1" x14ac:dyDescent="0.35">
      <c r="B58" s="9" t="s">
        <v>12</v>
      </c>
      <c r="C58" s="10" t="s">
        <v>40</v>
      </c>
      <c r="D58" s="11">
        <v>10</v>
      </c>
      <c r="E58" s="12">
        <v>0.05</v>
      </c>
      <c r="F58" s="12">
        <v>8.25</v>
      </c>
      <c r="G58" s="12">
        <v>0.08</v>
      </c>
      <c r="H58" s="12">
        <v>74.8</v>
      </c>
      <c r="I58" s="12">
        <v>0</v>
      </c>
      <c r="J58" s="12">
        <v>2.4</v>
      </c>
      <c r="K58" s="13">
        <v>0.05</v>
      </c>
      <c r="L58" s="7">
        <v>0.02</v>
      </c>
    </row>
    <row r="59" spans="2:12" ht="27.75" customHeight="1" thickBot="1" x14ac:dyDescent="0.35">
      <c r="B59" s="9" t="s">
        <v>47</v>
      </c>
      <c r="C59" s="19" t="s">
        <v>72</v>
      </c>
      <c r="D59" s="11">
        <v>50</v>
      </c>
      <c r="E59" s="12">
        <f>3.08*50/40</f>
        <v>3.85</v>
      </c>
      <c r="F59" s="12">
        <f>1.2*50/40</f>
        <v>1.5</v>
      </c>
      <c r="G59" s="12">
        <f>20.04*50/40</f>
        <v>25.05</v>
      </c>
      <c r="H59" s="12">
        <f>103.6*50/40</f>
        <v>129.5</v>
      </c>
      <c r="I59" s="12">
        <v>0</v>
      </c>
      <c r="J59" s="12">
        <f>8.8*50/40</f>
        <v>11.000000000000002</v>
      </c>
      <c r="K59" s="13">
        <f>13.2*50/40</f>
        <v>16.5</v>
      </c>
      <c r="L59" s="7">
        <f>0.8*50/40</f>
        <v>1</v>
      </c>
    </row>
    <row r="60" spans="2:12" ht="27" customHeight="1" thickBot="1" x14ac:dyDescent="0.35">
      <c r="B60" s="33" t="s">
        <v>10</v>
      </c>
      <c r="C60" s="14" t="s">
        <v>34</v>
      </c>
      <c r="D60" s="34">
        <v>50</v>
      </c>
      <c r="E60" s="6">
        <v>3.3</v>
      </c>
      <c r="F60" s="6">
        <v>0.6</v>
      </c>
      <c r="G60" s="6">
        <v>16.7</v>
      </c>
      <c r="H60" s="6">
        <v>87</v>
      </c>
      <c r="I60" s="16">
        <v>0</v>
      </c>
      <c r="J60" s="35">
        <v>16.5</v>
      </c>
      <c r="K60" s="36">
        <v>28.5</v>
      </c>
      <c r="L60" s="16">
        <v>2.25</v>
      </c>
    </row>
    <row r="61" spans="2:12" ht="26.45" customHeight="1" thickBot="1" x14ac:dyDescent="0.35">
      <c r="B61" s="9" t="s">
        <v>18</v>
      </c>
      <c r="C61" s="19" t="s">
        <v>58</v>
      </c>
      <c r="D61" s="11">
        <v>200</v>
      </c>
      <c r="E61" s="12">
        <f>1.04*200/180</f>
        <v>1.1555555555555554</v>
      </c>
      <c r="F61" s="12">
        <f>0.27*200/180</f>
        <v>0.3</v>
      </c>
      <c r="G61" s="12">
        <f>42.53*200/180</f>
        <v>47.255555555555553</v>
      </c>
      <c r="H61" s="12">
        <f>176.74*200/180</f>
        <v>196.37777777777777</v>
      </c>
      <c r="I61" s="12">
        <f>0.72*200/180</f>
        <v>0.8</v>
      </c>
      <c r="J61" s="12">
        <f>5.26*200/180</f>
        <v>5.8444444444444441</v>
      </c>
      <c r="K61" s="18">
        <f>30.03*200/180</f>
        <v>33.366666666666667</v>
      </c>
      <c r="L61" s="7">
        <f>0.86*200/180</f>
        <v>0.9555555555555556</v>
      </c>
    </row>
    <row r="62" spans="2:12" ht="31.5" customHeight="1" thickBot="1" x14ac:dyDescent="0.35">
      <c r="B62" s="70"/>
      <c r="C62" s="71" t="s">
        <v>20</v>
      </c>
      <c r="D62" s="58">
        <f t="shared" ref="D62:L62" si="5">SUM(D56:D61)</f>
        <v>500</v>
      </c>
      <c r="E62" s="60">
        <f t="shared" si="5"/>
        <v>19.805555555555557</v>
      </c>
      <c r="F62" s="60">
        <f t="shared" si="5"/>
        <v>22.630000000000003</v>
      </c>
      <c r="G62" s="60">
        <f t="shared" si="5"/>
        <v>93.605555555555554</v>
      </c>
      <c r="H62" s="60">
        <f t="shared" si="5"/>
        <v>665.5577777777778</v>
      </c>
      <c r="I62" s="60">
        <f t="shared" si="5"/>
        <v>4.3500000000000005</v>
      </c>
      <c r="J62" s="60">
        <f t="shared" si="5"/>
        <v>130.25444444444446</v>
      </c>
      <c r="K62" s="60">
        <f t="shared" si="5"/>
        <v>98.716666666666669</v>
      </c>
      <c r="L62" s="60">
        <f t="shared" si="5"/>
        <v>6.5955555555555563</v>
      </c>
    </row>
    <row r="63" spans="2:12" ht="35.25" customHeight="1" thickBot="1" x14ac:dyDescent="0.35">
      <c r="B63" s="2" t="s">
        <v>14</v>
      </c>
      <c r="C63" s="37"/>
      <c r="D63" s="37"/>
      <c r="E63" s="37"/>
      <c r="F63" s="37"/>
      <c r="G63" s="37"/>
      <c r="H63" s="37"/>
      <c r="I63" s="37"/>
      <c r="J63" s="37"/>
      <c r="K63" s="37"/>
      <c r="L63" s="38"/>
    </row>
    <row r="64" spans="2:12" ht="21.75" customHeight="1" thickBot="1" x14ac:dyDescent="0.35">
      <c r="B64" s="97" t="s">
        <v>1</v>
      </c>
      <c r="C64" s="91" t="s">
        <v>0</v>
      </c>
      <c r="D64" s="91" t="s">
        <v>23</v>
      </c>
      <c r="E64" s="88" t="s">
        <v>7</v>
      </c>
      <c r="F64" s="89"/>
      <c r="G64" s="89"/>
      <c r="H64" s="90"/>
      <c r="I64" s="93" t="s">
        <v>28</v>
      </c>
      <c r="J64" s="95" t="s">
        <v>29</v>
      </c>
      <c r="K64" s="95" t="s">
        <v>30</v>
      </c>
      <c r="L64" s="95" t="s">
        <v>31</v>
      </c>
    </row>
    <row r="65" spans="2:12" ht="47.25" customHeight="1" thickBot="1" x14ac:dyDescent="0.35">
      <c r="B65" s="98"/>
      <c r="C65" s="92"/>
      <c r="D65" s="92"/>
      <c r="E65" s="23" t="s">
        <v>24</v>
      </c>
      <c r="F65" s="23" t="s">
        <v>25</v>
      </c>
      <c r="G65" s="23" t="s">
        <v>26</v>
      </c>
      <c r="H65" s="23" t="s">
        <v>27</v>
      </c>
      <c r="I65" s="94"/>
      <c r="J65" s="96"/>
      <c r="K65" s="96"/>
      <c r="L65" s="96"/>
    </row>
    <row r="66" spans="2:12" ht="27" customHeight="1" thickBot="1" x14ac:dyDescent="0.35">
      <c r="B66" s="29" t="s">
        <v>19</v>
      </c>
      <c r="C66" s="30"/>
      <c r="D66" s="30"/>
      <c r="E66" s="30"/>
      <c r="F66" s="30"/>
      <c r="G66" s="30"/>
      <c r="H66" s="30"/>
      <c r="I66" s="30"/>
      <c r="J66" s="30"/>
      <c r="K66" s="30"/>
      <c r="L66" s="31"/>
    </row>
    <row r="67" spans="2:12" ht="27" customHeight="1" thickBot="1" x14ac:dyDescent="0.35">
      <c r="B67" s="43" t="s">
        <v>51</v>
      </c>
      <c r="C67" s="14" t="s">
        <v>61</v>
      </c>
      <c r="D67" s="34">
        <v>60</v>
      </c>
      <c r="E67" s="32">
        <v>0.66</v>
      </c>
      <c r="F67" s="32">
        <v>0.12</v>
      </c>
      <c r="G67" s="32">
        <v>2.2799999999999998</v>
      </c>
      <c r="H67" s="32">
        <v>13.2</v>
      </c>
      <c r="I67" s="16">
        <v>10.5</v>
      </c>
      <c r="J67" s="40">
        <v>8.4</v>
      </c>
      <c r="K67" s="18">
        <v>12</v>
      </c>
      <c r="L67" s="7">
        <v>0.54</v>
      </c>
    </row>
    <row r="68" spans="2:12" ht="27" customHeight="1" thickBot="1" x14ac:dyDescent="0.35">
      <c r="B68" s="33" t="s">
        <v>74</v>
      </c>
      <c r="C68" s="14" t="s">
        <v>73</v>
      </c>
      <c r="D68" s="34">
        <v>100</v>
      </c>
      <c r="E68" s="6">
        <v>17.3</v>
      </c>
      <c r="F68" s="6">
        <v>13.58</v>
      </c>
      <c r="G68" s="6">
        <v>11.8</v>
      </c>
      <c r="H68" s="6">
        <v>222</v>
      </c>
      <c r="I68" s="6">
        <v>8.1</v>
      </c>
      <c r="J68" s="6">
        <v>14</v>
      </c>
      <c r="K68" s="18">
        <v>20</v>
      </c>
      <c r="L68" s="7">
        <v>5.7</v>
      </c>
    </row>
    <row r="69" spans="2:12" ht="28.5" customHeight="1" thickBot="1" x14ac:dyDescent="0.35">
      <c r="B69" s="33" t="s">
        <v>71</v>
      </c>
      <c r="C69" s="14" t="s">
        <v>56</v>
      </c>
      <c r="D69" s="34">
        <v>150</v>
      </c>
      <c r="E69" s="6">
        <v>3.25</v>
      </c>
      <c r="F69" s="6">
        <v>2.88</v>
      </c>
      <c r="G69" s="6">
        <v>28.99</v>
      </c>
      <c r="H69" s="6">
        <v>189.56</v>
      </c>
      <c r="I69" s="7">
        <v>25.95</v>
      </c>
      <c r="J69" s="35">
        <v>145.59</v>
      </c>
      <c r="K69" s="18">
        <v>32.99</v>
      </c>
      <c r="L69" s="7">
        <v>1.22</v>
      </c>
    </row>
    <row r="70" spans="2:12" ht="27.75" customHeight="1" thickBot="1" x14ac:dyDescent="0.35">
      <c r="B70" s="9" t="s">
        <v>9</v>
      </c>
      <c r="C70" s="28" t="s">
        <v>33</v>
      </c>
      <c r="D70" s="34">
        <v>20</v>
      </c>
      <c r="E70" s="6">
        <v>1.52</v>
      </c>
      <c r="F70" s="6">
        <v>0.16</v>
      </c>
      <c r="G70" s="6">
        <v>9.84</v>
      </c>
      <c r="H70" s="6">
        <v>47</v>
      </c>
      <c r="I70" s="6">
        <v>0</v>
      </c>
      <c r="J70" s="6">
        <v>4.5999999999999996</v>
      </c>
      <c r="K70" s="18">
        <v>6.6</v>
      </c>
      <c r="L70" s="7">
        <v>0.38</v>
      </c>
    </row>
    <row r="71" spans="2:12" ht="27" customHeight="1" thickBot="1" x14ac:dyDescent="0.35">
      <c r="B71" s="33" t="s">
        <v>10</v>
      </c>
      <c r="C71" s="14" t="s">
        <v>34</v>
      </c>
      <c r="D71" s="34">
        <v>40</v>
      </c>
      <c r="E71" s="6">
        <v>1.32</v>
      </c>
      <c r="F71" s="6">
        <v>0.24</v>
      </c>
      <c r="G71" s="6">
        <f>13.36/2</f>
        <v>6.68</v>
      </c>
      <c r="H71" s="6">
        <f>69.6/2</f>
        <v>34.799999999999997</v>
      </c>
      <c r="I71" s="7">
        <v>0</v>
      </c>
      <c r="J71" s="35">
        <f>13.2/2</f>
        <v>6.6</v>
      </c>
      <c r="K71" s="18">
        <v>11.4</v>
      </c>
      <c r="L71" s="7">
        <f>1.8/2</f>
        <v>0.9</v>
      </c>
    </row>
    <row r="72" spans="2:12" ht="30" customHeight="1" thickBot="1" x14ac:dyDescent="0.35">
      <c r="B72" s="9" t="s">
        <v>43</v>
      </c>
      <c r="C72" s="10" t="s">
        <v>44</v>
      </c>
      <c r="D72" s="11">
        <v>180</v>
      </c>
      <c r="E72" s="12">
        <v>0.9</v>
      </c>
      <c r="F72" s="12">
        <v>0.18</v>
      </c>
      <c r="G72" s="12">
        <v>18.18</v>
      </c>
      <c r="H72" s="12">
        <v>82.8</v>
      </c>
      <c r="I72" s="12">
        <v>3.6</v>
      </c>
      <c r="J72" s="12">
        <v>12.6</v>
      </c>
      <c r="K72" s="13">
        <v>7.2</v>
      </c>
      <c r="L72" s="7">
        <v>2.52</v>
      </c>
    </row>
    <row r="73" spans="2:12" ht="33" customHeight="1" thickBot="1" x14ac:dyDescent="0.35">
      <c r="B73" s="69"/>
      <c r="C73" s="68" t="s">
        <v>20</v>
      </c>
      <c r="D73" s="58">
        <f t="shared" ref="D73:L73" si="6">SUM(D67:D72)</f>
        <v>550</v>
      </c>
      <c r="E73" s="60">
        <f t="shared" si="6"/>
        <v>24.95</v>
      </c>
      <c r="F73" s="60">
        <f t="shared" si="6"/>
        <v>17.159999999999997</v>
      </c>
      <c r="G73" s="60">
        <f t="shared" si="6"/>
        <v>77.77</v>
      </c>
      <c r="H73" s="60">
        <f t="shared" si="6"/>
        <v>589.36</v>
      </c>
      <c r="I73" s="60">
        <f t="shared" si="6"/>
        <v>48.15</v>
      </c>
      <c r="J73" s="60">
        <f t="shared" si="6"/>
        <v>191.79</v>
      </c>
      <c r="K73" s="72">
        <f t="shared" si="6"/>
        <v>90.190000000000012</v>
      </c>
      <c r="L73" s="60">
        <f t="shared" si="6"/>
        <v>11.26</v>
      </c>
    </row>
    <row r="74" spans="2:12" ht="32.25" customHeight="1" thickBot="1" x14ac:dyDescent="0.35">
      <c r="B74" s="2" t="s">
        <v>15</v>
      </c>
      <c r="C74" s="37"/>
      <c r="D74" s="37"/>
      <c r="E74" s="37"/>
      <c r="F74" s="37"/>
      <c r="G74" s="37"/>
      <c r="H74" s="37"/>
      <c r="I74" s="37"/>
      <c r="J74" s="37"/>
      <c r="K74" s="37"/>
      <c r="L74" s="38"/>
    </row>
    <row r="75" spans="2:12" ht="23.25" customHeight="1" thickBot="1" x14ac:dyDescent="0.35">
      <c r="B75" s="97" t="s">
        <v>1</v>
      </c>
      <c r="C75" s="91" t="s">
        <v>0</v>
      </c>
      <c r="D75" s="91" t="s">
        <v>23</v>
      </c>
      <c r="E75" s="88" t="s">
        <v>7</v>
      </c>
      <c r="F75" s="89"/>
      <c r="G75" s="89"/>
      <c r="H75" s="90"/>
      <c r="I75" s="93" t="s">
        <v>28</v>
      </c>
      <c r="J75" s="95" t="s">
        <v>29</v>
      </c>
      <c r="K75" s="95" t="s">
        <v>30</v>
      </c>
      <c r="L75" s="95" t="s">
        <v>31</v>
      </c>
    </row>
    <row r="76" spans="2:12" ht="44.25" customHeight="1" thickBot="1" x14ac:dyDescent="0.35">
      <c r="B76" s="98"/>
      <c r="C76" s="92"/>
      <c r="D76" s="92"/>
      <c r="E76" s="23" t="s">
        <v>24</v>
      </c>
      <c r="F76" s="23" t="s">
        <v>25</v>
      </c>
      <c r="G76" s="23" t="s">
        <v>26</v>
      </c>
      <c r="H76" s="23" t="s">
        <v>27</v>
      </c>
      <c r="I76" s="94"/>
      <c r="J76" s="96"/>
      <c r="K76" s="96"/>
      <c r="L76" s="96"/>
    </row>
    <row r="77" spans="2:12" ht="29.25" customHeight="1" thickBot="1" x14ac:dyDescent="0.35">
      <c r="B77" s="29" t="s">
        <v>19</v>
      </c>
      <c r="C77" s="30"/>
      <c r="D77" s="30"/>
      <c r="E77" s="30"/>
      <c r="F77" s="30"/>
      <c r="G77" s="30"/>
      <c r="H77" s="30"/>
      <c r="I77" s="30"/>
      <c r="J77" s="30"/>
      <c r="K77" s="30"/>
      <c r="L77" s="31"/>
    </row>
    <row r="78" spans="2:12" ht="29.25" customHeight="1" thickBot="1" x14ac:dyDescent="0.35">
      <c r="B78" s="9" t="s">
        <v>78</v>
      </c>
      <c r="C78" s="4" t="s">
        <v>77</v>
      </c>
      <c r="D78" s="5">
        <v>200</v>
      </c>
      <c r="E78" s="6">
        <v>5.0199999999999996</v>
      </c>
      <c r="F78" s="6">
        <v>13.6</v>
      </c>
      <c r="G78" s="6">
        <v>55.76</v>
      </c>
      <c r="H78" s="6">
        <v>368</v>
      </c>
      <c r="I78" s="6">
        <v>1.08</v>
      </c>
      <c r="J78" s="6">
        <v>55.36</v>
      </c>
      <c r="K78" s="36">
        <v>53.22</v>
      </c>
      <c r="L78" s="16">
        <v>1.66</v>
      </c>
    </row>
    <row r="79" spans="2:12" ht="27.75" customHeight="1" thickBot="1" x14ac:dyDescent="0.35">
      <c r="B79" s="9" t="s">
        <v>50</v>
      </c>
      <c r="C79" s="10" t="s">
        <v>65</v>
      </c>
      <c r="D79" s="11">
        <v>10</v>
      </c>
      <c r="E79" s="12">
        <v>2.0499999999999998</v>
      </c>
      <c r="F79" s="12">
        <v>2.2999999999999998</v>
      </c>
      <c r="G79" s="12">
        <v>0.23</v>
      </c>
      <c r="H79" s="12">
        <v>29.67</v>
      </c>
      <c r="I79" s="12">
        <v>0.06</v>
      </c>
      <c r="J79" s="12">
        <v>70</v>
      </c>
      <c r="K79" s="13">
        <v>3.3</v>
      </c>
      <c r="L79" s="7">
        <v>0.08</v>
      </c>
    </row>
    <row r="80" spans="2:12" ht="29.25" customHeight="1" thickBot="1" x14ac:dyDescent="0.35">
      <c r="B80" s="9" t="s">
        <v>9</v>
      </c>
      <c r="C80" s="14" t="s">
        <v>33</v>
      </c>
      <c r="D80" s="34">
        <v>30</v>
      </c>
      <c r="E80" s="6">
        <v>2.2799999999999998</v>
      </c>
      <c r="F80" s="6">
        <v>0.24</v>
      </c>
      <c r="G80" s="6">
        <v>14.76</v>
      </c>
      <c r="H80" s="6">
        <v>70.5</v>
      </c>
      <c r="I80" s="6">
        <v>0</v>
      </c>
      <c r="J80" s="6">
        <v>6.9</v>
      </c>
      <c r="K80" s="13">
        <v>9.9</v>
      </c>
      <c r="L80" s="7">
        <v>0.56999999999999995</v>
      </c>
    </row>
    <row r="81" spans="2:12" ht="29.25" customHeight="1" thickBot="1" x14ac:dyDescent="0.35">
      <c r="B81" s="9" t="s">
        <v>79</v>
      </c>
      <c r="C81" s="28" t="s">
        <v>80</v>
      </c>
      <c r="D81" s="15">
        <v>180</v>
      </c>
      <c r="E81" s="16">
        <v>5.8</v>
      </c>
      <c r="F81" s="16">
        <v>5</v>
      </c>
      <c r="G81" s="16">
        <v>8</v>
      </c>
      <c r="H81" s="16">
        <v>106</v>
      </c>
      <c r="I81" s="16">
        <v>1.4</v>
      </c>
      <c r="J81" s="16">
        <v>240</v>
      </c>
      <c r="K81" s="18">
        <v>28</v>
      </c>
      <c r="L81" s="7">
        <v>0.2</v>
      </c>
    </row>
    <row r="82" spans="2:12" ht="30.75" customHeight="1" thickBot="1" x14ac:dyDescent="0.35">
      <c r="B82" s="9" t="s">
        <v>11</v>
      </c>
      <c r="C82" s="28" t="s">
        <v>48</v>
      </c>
      <c r="D82" s="34">
        <v>100</v>
      </c>
      <c r="E82" s="6">
        <v>0.4</v>
      </c>
      <c r="F82" s="6">
        <v>0.4</v>
      </c>
      <c r="G82" s="6">
        <v>9.8000000000000007</v>
      </c>
      <c r="H82" s="6">
        <v>47</v>
      </c>
      <c r="I82" s="6">
        <v>10</v>
      </c>
      <c r="J82" s="6">
        <v>16</v>
      </c>
      <c r="K82" s="18">
        <v>9</v>
      </c>
      <c r="L82" s="7">
        <v>2.2000000000000002</v>
      </c>
    </row>
    <row r="83" spans="2:12" ht="31.5" customHeight="1" thickBot="1" x14ac:dyDescent="0.35">
      <c r="B83" s="73"/>
      <c r="C83" s="83" t="s">
        <v>20</v>
      </c>
      <c r="D83" s="74">
        <f t="shared" ref="D83:L83" si="7">SUM(D78:D82)</f>
        <v>520</v>
      </c>
      <c r="E83" s="75">
        <f t="shared" si="7"/>
        <v>15.549999999999999</v>
      </c>
      <c r="F83" s="84">
        <f t="shared" si="7"/>
        <v>21.539999999999996</v>
      </c>
      <c r="G83" s="75">
        <f t="shared" si="7"/>
        <v>88.55</v>
      </c>
      <c r="H83" s="75">
        <f t="shared" si="7"/>
        <v>621.17000000000007</v>
      </c>
      <c r="I83" s="84">
        <f t="shared" si="7"/>
        <v>12.54</v>
      </c>
      <c r="J83" s="75">
        <f t="shared" si="7"/>
        <v>388.26</v>
      </c>
      <c r="K83" s="84">
        <f t="shared" si="7"/>
        <v>103.42</v>
      </c>
      <c r="L83" s="75">
        <f t="shared" si="7"/>
        <v>4.7100000000000009</v>
      </c>
    </row>
    <row r="84" spans="2:12" ht="34.5" customHeight="1" thickBot="1" x14ac:dyDescent="0.35">
      <c r="B84" s="2" t="s">
        <v>16</v>
      </c>
      <c r="C84" s="37"/>
      <c r="D84" s="37"/>
      <c r="E84" s="37"/>
      <c r="F84" s="37"/>
      <c r="G84" s="37"/>
      <c r="H84" s="37"/>
      <c r="I84" s="37"/>
      <c r="J84" s="37"/>
      <c r="K84" s="37"/>
      <c r="L84" s="38"/>
    </row>
    <row r="85" spans="2:12" ht="21" customHeight="1" thickBot="1" x14ac:dyDescent="0.35">
      <c r="B85" s="97" t="s">
        <v>1</v>
      </c>
      <c r="C85" s="91" t="s">
        <v>0</v>
      </c>
      <c r="D85" s="91" t="s">
        <v>23</v>
      </c>
      <c r="E85" s="88" t="s">
        <v>7</v>
      </c>
      <c r="F85" s="89"/>
      <c r="G85" s="89"/>
      <c r="H85" s="90"/>
      <c r="I85" s="93" t="s">
        <v>28</v>
      </c>
      <c r="J85" s="95" t="s">
        <v>29</v>
      </c>
      <c r="K85" s="95" t="s">
        <v>30</v>
      </c>
      <c r="L85" s="95" t="s">
        <v>31</v>
      </c>
    </row>
    <row r="86" spans="2:12" ht="46.5" customHeight="1" thickBot="1" x14ac:dyDescent="0.35">
      <c r="B86" s="98"/>
      <c r="C86" s="92"/>
      <c r="D86" s="92"/>
      <c r="E86" s="23" t="s">
        <v>24</v>
      </c>
      <c r="F86" s="23" t="s">
        <v>25</v>
      </c>
      <c r="G86" s="23" t="s">
        <v>26</v>
      </c>
      <c r="H86" s="23" t="s">
        <v>27</v>
      </c>
      <c r="I86" s="94"/>
      <c r="J86" s="96"/>
      <c r="K86" s="96"/>
      <c r="L86" s="96"/>
    </row>
    <row r="87" spans="2:12" ht="25.5" customHeight="1" thickBot="1" x14ac:dyDescent="0.35">
      <c r="B87" s="29" t="s">
        <v>19</v>
      </c>
      <c r="C87" s="30"/>
      <c r="D87" s="30"/>
      <c r="E87" s="30"/>
      <c r="F87" s="30"/>
      <c r="G87" s="30"/>
      <c r="H87" s="30"/>
      <c r="I87" s="30"/>
      <c r="J87" s="30"/>
      <c r="K87" s="30"/>
      <c r="L87" s="31"/>
    </row>
    <row r="88" spans="2:12" ht="28.5" customHeight="1" thickBot="1" x14ac:dyDescent="0.35">
      <c r="B88" s="33" t="s">
        <v>37</v>
      </c>
      <c r="C88" s="14" t="s">
        <v>46</v>
      </c>
      <c r="D88" s="34">
        <v>250</v>
      </c>
      <c r="E88" s="6">
        <v>11.5</v>
      </c>
      <c r="F88" s="6">
        <v>12.574999999999999</v>
      </c>
      <c r="G88" s="6">
        <v>39.287500000000001</v>
      </c>
      <c r="H88" s="6">
        <v>324.95</v>
      </c>
      <c r="I88" s="12">
        <v>4.2</v>
      </c>
      <c r="J88" s="12">
        <v>173.78749999999999</v>
      </c>
      <c r="K88" s="12">
        <v>67.325000000000003</v>
      </c>
      <c r="L88" s="7">
        <v>1.5625</v>
      </c>
    </row>
    <row r="89" spans="2:12" ht="27" customHeight="1" thickBot="1" x14ac:dyDescent="0.35">
      <c r="B89" s="9" t="s">
        <v>12</v>
      </c>
      <c r="C89" s="10" t="s">
        <v>40</v>
      </c>
      <c r="D89" s="11">
        <v>10</v>
      </c>
      <c r="E89" s="12">
        <v>0.05</v>
      </c>
      <c r="F89" s="12">
        <v>8.25</v>
      </c>
      <c r="G89" s="12">
        <v>0.08</v>
      </c>
      <c r="H89" s="12">
        <v>74.8</v>
      </c>
      <c r="I89" s="12">
        <v>0</v>
      </c>
      <c r="J89" s="12">
        <v>2.4</v>
      </c>
      <c r="K89" s="13">
        <v>0.05</v>
      </c>
      <c r="L89" s="7">
        <v>0.02</v>
      </c>
    </row>
    <row r="90" spans="2:12" ht="29.25" customHeight="1" thickBot="1" x14ac:dyDescent="0.35">
      <c r="B90" s="9" t="s">
        <v>47</v>
      </c>
      <c r="C90" s="14" t="s">
        <v>72</v>
      </c>
      <c r="D90" s="11">
        <v>20</v>
      </c>
      <c r="E90" s="6">
        <f>2.31*20/30</f>
        <v>1.54</v>
      </c>
      <c r="F90" s="6">
        <f>0.6</f>
        <v>0.6</v>
      </c>
      <c r="G90" s="6">
        <v>10.02</v>
      </c>
      <c r="H90" s="6">
        <f>103.6/2</f>
        <v>51.8</v>
      </c>
      <c r="I90" s="6">
        <v>0</v>
      </c>
      <c r="J90" s="6">
        <v>4.4000000000000004</v>
      </c>
      <c r="K90" s="18">
        <f>13.2/2</f>
        <v>6.6</v>
      </c>
      <c r="L90" s="7">
        <v>0.4</v>
      </c>
    </row>
    <row r="91" spans="2:12" ht="29.25" customHeight="1" thickBot="1" x14ac:dyDescent="0.35">
      <c r="B91" s="9" t="s">
        <v>39</v>
      </c>
      <c r="C91" s="28" t="s">
        <v>38</v>
      </c>
      <c r="D91" s="15">
        <v>200</v>
      </c>
      <c r="E91" s="16">
        <v>3.58</v>
      </c>
      <c r="F91" s="16">
        <v>2.58</v>
      </c>
      <c r="G91" s="16">
        <v>14.71</v>
      </c>
      <c r="H91" s="6">
        <v>100.06</v>
      </c>
      <c r="I91" s="7">
        <v>1.17</v>
      </c>
      <c r="J91" s="17">
        <v>123.42</v>
      </c>
      <c r="K91" s="18">
        <v>29.6</v>
      </c>
      <c r="L91" s="27">
        <v>1</v>
      </c>
    </row>
    <row r="92" spans="2:12" ht="27" customHeight="1" thickBot="1" x14ac:dyDescent="0.35">
      <c r="B92" s="9" t="s">
        <v>47</v>
      </c>
      <c r="C92" s="28" t="s">
        <v>64</v>
      </c>
      <c r="D92" s="34">
        <v>20</v>
      </c>
      <c r="E92" s="6">
        <v>1.5</v>
      </c>
      <c r="F92" s="6">
        <v>1.96</v>
      </c>
      <c r="G92" s="6">
        <v>14.88</v>
      </c>
      <c r="H92" s="6">
        <v>82.8</v>
      </c>
      <c r="I92" s="6">
        <v>0</v>
      </c>
      <c r="J92" s="6">
        <v>5.8</v>
      </c>
      <c r="K92" s="13">
        <v>4</v>
      </c>
      <c r="L92" s="7">
        <v>0.42</v>
      </c>
    </row>
    <row r="93" spans="2:12" ht="28.5" customHeight="1" thickBot="1" x14ac:dyDescent="0.35">
      <c r="B93" s="73"/>
      <c r="C93" s="76" t="s">
        <v>20</v>
      </c>
      <c r="D93" s="58">
        <f t="shared" ref="D93:L93" si="8">SUM(D88:D92)</f>
        <v>500</v>
      </c>
      <c r="E93" s="60">
        <f t="shared" si="8"/>
        <v>18.170000000000002</v>
      </c>
      <c r="F93" s="60">
        <f t="shared" si="8"/>
        <v>25.965000000000003</v>
      </c>
      <c r="G93" s="60">
        <f t="shared" si="8"/>
        <v>78.977499999999992</v>
      </c>
      <c r="H93" s="60">
        <f t="shared" si="8"/>
        <v>634.41</v>
      </c>
      <c r="I93" s="60">
        <f t="shared" si="8"/>
        <v>5.37</v>
      </c>
      <c r="J93" s="60">
        <f t="shared" si="8"/>
        <v>309.8075</v>
      </c>
      <c r="K93" s="60">
        <f t="shared" si="8"/>
        <v>107.57499999999999</v>
      </c>
      <c r="L93" s="60">
        <f t="shared" si="8"/>
        <v>3.4024999999999999</v>
      </c>
    </row>
    <row r="94" spans="2:12" ht="32.25" customHeight="1" thickBot="1" x14ac:dyDescent="0.35">
      <c r="B94" s="2" t="s">
        <v>17</v>
      </c>
      <c r="C94" s="37"/>
      <c r="D94" s="37"/>
      <c r="E94" s="37"/>
      <c r="F94" s="37"/>
      <c r="G94" s="37"/>
      <c r="H94" s="37"/>
      <c r="I94" s="37"/>
      <c r="J94" s="37"/>
      <c r="K94" s="37"/>
      <c r="L94" s="38"/>
    </row>
    <row r="95" spans="2:12" ht="24" customHeight="1" thickBot="1" x14ac:dyDescent="0.35">
      <c r="B95" s="97" t="s">
        <v>1</v>
      </c>
      <c r="C95" s="91" t="s">
        <v>0</v>
      </c>
      <c r="D95" s="91" t="s">
        <v>23</v>
      </c>
      <c r="E95" s="88" t="s">
        <v>7</v>
      </c>
      <c r="F95" s="89"/>
      <c r="G95" s="89"/>
      <c r="H95" s="90"/>
      <c r="I95" s="93" t="s">
        <v>28</v>
      </c>
      <c r="J95" s="95" t="s">
        <v>29</v>
      </c>
      <c r="K95" s="95" t="s">
        <v>30</v>
      </c>
      <c r="L95" s="95" t="s">
        <v>31</v>
      </c>
    </row>
    <row r="96" spans="2:12" ht="46.5" customHeight="1" thickBot="1" x14ac:dyDescent="0.35">
      <c r="B96" s="98"/>
      <c r="C96" s="92"/>
      <c r="D96" s="92"/>
      <c r="E96" s="23" t="s">
        <v>24</v>
      </c>
      <c r="F96" s="23" t="s">
        <v>25</v>
      </c>
      <c r="G96" s="23" t="s">
        <v>26</v>
      </c>
      <c r="H96" s="23" t="s">
        <v>27</v>
      </c>
      <c r="I96" s="94"/>
      <c r="J96" s="96"/>
      <c r="K96" s="96"/>
      <c r="L96" s="96"/>
    </row>
    <row r="97" spans="1:15" ht="27" customHeight="1" thickBot="1" x14ac:dyDescent="0.35">
      <c r="B97" s="44" t="s">
        <v>19</v>
      </c>
      <c r="C97" s="41"/>
      <c r="D97" s="41"/>
      <c r="E97" s="41"/>
      <c r="F97" s="41"/>
      <c r="G97" s="41"/>
      <c r="H97" s="41"/>
      <c r="I97" s="41"/>
      <c r="J97" s="41"/>
      <c r="K97" s="45"/>
      <c r="L97" s="54"/>
    </row>
    <row r="98" spans="1:15" ht="27" customHeight="1" thickBot="1" x14ac:dyDescent="0.35">
      <c r="B98" s="43" t="s">
        <v>51</v>
      </c>
      <c r="C98" s="14" t="s">
        <v>61</v>
      </c>
      <c r="D98" s="34">
        <v>60</v>
      </c>
      <c r="E98" s="12">
        <v>0.66</v>
      </c>
      <c r="F98" s="12">
        <v>0.12</v>
      </c>
      <c r="G98" s="12">
        <v>2.2799999999999998</v>
      </c>
      <c r="H98" s="7">
        <v>13.2</v>
      </c>
      <c r="I98" s="16">
        <v>10.5</v>
      </c>
      <c r="J98" s="40">
        <v>8.4</v>
      </c>
      <c r="K98" s="18">
        <v>12</v>
      </c>
      <c r="L98" s="7">
        <v>0.54</v>
      </c>
    </row>
    <row r="99" spans="1:15" ht="29.25" customHeight="1" thickBot="1" x14ac:dyDescent="0.35">
      <c r="B99" s="9" t="s">
        <v>66</v>
      </c>
      <c r="C99" s="10" t="s">
        <v>55</v>
      </c>
      <c r="D99" s="11">
        <v>100</v>
      </c>
      <c r="E99" s="12">
        <v>10.63</v>
      </c>
      <c r="F99" s="12">
        <v>12.64</v>
      </c>
      <c r="G99" s="12">
        <v>19.02</v>
      </c>
      <c r="H99" s="12">
        <v>209.45</v>
      </c>
      <c r="I99" s="12">
        <v>0.54</v>
      </c>
      <c r="J99" s="12">
        <v>60.77</v>
      </c>
      <c r="K99" s="13">
        <v>33.950000000000003</v>
      </c>
      <c r="L99" s="7">
        <v>1.2</v>
      </c>
    </row>
    <row r="100" spans="1:15" ht="29.25" customHeight="1" thickBot="1" x14ac:dyDescent="0.35">
      <c r="B100" s="9" t="s">
        <v>71</v>
      </c>
      <c r="C100" s="10" t="s">
        <v>56</v>
      </c>
      <c r="D100" s="11">
        <v>150</v>
      </c>
      <c r="E100" s="12">
        <v>3.25</v>
      </c>
      <c r="F100" s="12">
        <v>2.88</v>
      </c>
      <c r="G100" s="12">
        <v>28.99</v>
      </c>
      <c r="H100" s="12">
        <v>189.56</v>
      </c>
      <c r="I100" s="12">
        <v>25.95</v>
      </c>
      <c r="J100" s="12">
        <v>145.59</v>
      </c>
      <c r="K100" s="13">
        <v>32.99</v>
      </c>
      <c r="L100" s="7">
        <v>1.22</v>
      </c>
    </row>
    <row r="101" spans="1:15" ht="28.5" customHeight="1" thickBot="1" x14ac:dyDescent="0.35">
      <c r="B101" s="9" t="s">
        <v>9</v>
      </c>
      <c r="C101" s="28" t="s">
        <v>33</v>
      </c>
      <c r="D101" s="15">
        <v>20</v>
      </c>
      <c r="E101" s="16">
        <v>1.52</v>
      </c>
      <c r="F101" s="16">
        <v>0.16</v>
      </c>
      <c r="G101" s="16">
        <v>9.84</v>
      </c>
      <c r="H101" s="16">
        <v>47</v>
      </c>
      <c r="I101" s="16">
        <v>0</v>
      </c>
      <c r="J101" s="16">
        <v>4.5999999999999996</v>
      </c>
      <c r="K101" s="18">
        <v>6.6</v>
      </c>
      <c r="L101" s="7">
        <v>0.38</v>
      </c>
    </row>
    <row r="102" spans="1:15" ht="27.75" customHeight="1" thickBot="1" x14ac:dyDescent="0.35">
      <c r="B102" s="9" t="s">
        <v>75</v>
      </c>
      <c r="C102" s="28" t="s">
        <v>76</v>
      </c>
      <c r="D102" s="55">
        <v>180</v>
      </c>
      <c r="E102" s="6">
        <v>0.11</v>
      </c>
      <c r="F102" s="7">
        <v>0.12</v>
      </c>
      <c r="G102" s="6">
        <v>25.09</v>
      </c>
      <c r="H102" s="6">
        <v>119.2</v>
      </c>
      <c r="I102" s="7">
        <v>1.83</v>
      </c>
      <c r="J102" s="6">
        <v>11.46</v>
      </c>
      <c r="K102" s="13">
        <v>3.64</v>
      </c>
      <c r="L102" s="7">
        <v>0.56999999999999995</v>
      </c>
    </row>
    <row r="103" spans="1:15" ht="30.75" customHeight="1" thickBot="1" x14ac:dyDescent="0.35">
      <c r="B103" s="77"/>
      <c r="C103" s="68" t="s">
        <v>20</v>
      </c>
      <c r="D103" s="78">
        <f t="shared" ref="D103:L103" si="9">SUM(D98:D102)</f>
        <v>510</v>
      </c>
      <c r="E103" s="59">
        <f t="shared" si="9"/>
        <v>16.170000000000002</v>
      </c>
      <c r="F103" s="79">
        <f t="shared" si="9"/>
        <v>15.92</v>
      </c>
      <c r="G103" s="59">
        <f t="shared" si="9"/>
        <v>85.22</v>
      </c>
      <c r="H103" s="79">
        <f t="shared" si="9"/>
        <v>578.41</v>
      </c>
      <c r="I103" s="59">
        <f t="shared" si="9"/>
        <v>38.819999999999993</v>
      </c>
      <c r="J103" s="79">
        <f t="shared" si="9"/>
        <v>230.82</v>
      </c>
      <c r="K103" s="59">
        <f t="shared" si="9"/>
        <v>89.179999999999993</v>
      </c>
      <c r="L103" s="59">
        <f t="shared" si="9"/>
        <v>3.9099999999999997</v>
      </c>
      <c r="M103" s="39"/>
    </row>
    <row r="104" spans="1:15" ht="31.5" customHeight="1" x14ac:dyDescent="0.3">
      <c r="A104" s="46" t="s">
        <v>22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</row>
    <row r="105" spans="1:15" ht="20.25" x14ac:dyDescent="0.3">
      <c r="B105" s="47"/>
    </row>
    <row r="106" spans="1:15" ht="20.25" x14ac:dyDescent="0.3">
      <c r="B106" s="47"/>
      <c r="M106" s="50"/>
      <c r="N106" s="50"/>
    </row>
    <row r="107" spans="1:15" ht="20.25" x14ac:dyDescent="0.3">
      <c r="B107" s="47"/>
      <c r="M107" s="50"/>
      <c r="N107" s="50"/>
    </row>
    <row r="108" spans="1:15" ht="20.25" x14ac:dyDescent="0.3">
      <c r="B108" s="47"/>
      <c r="M108" s="50"/>
      <c r="N108" s="50"/>
    </row>
    <row r="109" spans="1:15" ht="33" customHeight="1" x14ac:dyDescent="0.3">
      <c r="B109" s="47"/>
      <c r="M109" s="50"/>
      <c r="N109" s="50"/>
    </row>
    <row r="110" spans="1:15" ht="39.75" customHeight="1" x14ac:dyDescent="0.3">
      <c r="B110" s="47"/>
      <c r="M110" s="50"/>
      <c r="N110" s="50"/>
    </row>
    <row r="111" spans="1:15" ht="39.75" customHeight="1" x14ac:dyDescent="0.3">
      <c r="B111" s="47"/>
      <c r="M111" s="50"/>
      <c r="N111" s="50"/>
      <c r="O111" s="50"/>
    </row>
    <row r="112" spans="1:15" ht="39.75" customHeight="1" x14ac:dyDescent="0.3">
      <c r="B112" s="47"/>
      <c r="M112" s="50"/>
      <c r="N112" s="50"/>
      <c r="O112" s="50"/>
    </row>
    <row r="113" spans="2:15" ht="39.75" customHeight="1" x14ac:dyDescent="0.3">
      <c r="B113" s="47"/>
      <c r="M113" s="50"/>
      <c r="N113" s="50"/>
      <c r="O113" s="50"/>
    </row>
    <row r="114" spans="2:15" ht="39.75" customHeight="1" x14ac:dyDescent="0.3">
      <c r="B114" s="47"/>
      <c r="M114" s="50"/>
      <c r="N114" s="50"/>
      <c r="O114" s="50"/>
    </row>
    <row r="115" spans="2:15" ht="39.75" customHeight="1" x14ac:dyDescent="0.3">
      <c r="B115" s="47"/>
      <c r="M115" s="50"/>
      <c r="N115" s="50"/>
      <c r="O115" s="50"/>
    </row>
    <row r="116" spans="2:15" ht="39.75" customHeight="1" x14ac:dyDescent="0.3">
      <c r="B116" s="47"/>
      <c r="M116" s="50"/>
      <c r="N116" s="50"/>
      <c r="O116" s="50"/>
    </row>
    <row r="117" spans="2:15" ht="39.75" customHeight="1" x14ac:dyDescent="0.3">
      <c r="B117" s="47"/>
      <c r="M117" s="50"/>
      <c r="N117" s="50"/>
      <c r="O117" s="50"/>
    </row>
    <row r="118" spans="2:15" ht="39.75" customHeight="1" x14ac:dyDescent="0.3">
      <c r="B118" s="47"/>
      <c r="M118" s="50"/>
      <c r="N118" s="50"/>
      <c r="O118" s="50"/>
    </row>
    <row r="119" spans="2:15" ht="39.75" customHeight="1" x14ac:dyDescent="0.3">
      <c r="B119" s="47"/>
      <c r="M119" s="50"/>
      <c r="N119" s="50"/>
      <c r="O119" s="50"/>
    </row>
    <row r="120" spans="2:15" ht="39.75" customHeight="1" x14ac:dyDescent="0.3">
      <c r="B120" s="47"/>
      <c r="M120" s="50"/>
      <c r="N120" s="50"/>
      <c r="O120" s="50"/>
    </row>
    <row r="121" spans="2:15" ht="39.75" customHeight="1" x14ac:dyDescent="0.3">
      <c r="B121" s="47"/>
      <c r="M121" s="50"/>
      <c r="N121" s="50"/>
      <c r="O121" s="50"/>
    </row>
    <row r="122" spans="2:15" ht="39.75" customHeight="1" x14ac:dyDescent="0.3">
      <c r="B122" s="47"/>
      <c r="M122" s="50"/>
      <c r="N122" s="50"/>
      <c r="O122" s="50"/>
    </row>
  </sheetData>
  <autoFilter ref="C4:C113"/>
  <mergeCells count="82">
    <mergeCell ref="B104:L104"/>
    <mergeCell ref="J85:J86"/>
    <mergeCell ref="K85:K86"/>
    <mergeCell ref="L85:L86"/>
    <mergeCell ref="B95:B96"/>
    <mergeCell ref="C95:C96"/>
    <mergeCell ref="D95:D96"/>
    <mergeCell ref="E95:H95"/>
    <mergeCell ref="I95:I96"/>
    <mergeCell ref="J95:J96"/>
    <mergeCell ref="K95:K96"/>
    <mergeCell ref="L95:L96"/>
    <mergeCell ref="B85:B86"/>
    <mergeCell ref="C85:C86"/>
    <mergeCell ref="D85:D86"/>
    <mergeCell ref="E85:H85"/>
    <mergeCell ref="I85:I86"/>
    <mergeCell ref="J64:J65"/>
    <mergeCell ref="K64:K65"/>
    <mergeCell ref="L64:L65"/>
    <mergeCell ref="B75:B76"/>
    <mergeCell ref="C75:C76"/>
    <mergeCell ref="D75:D76"/>
    <mergeCell ref="E75:H75"/>
    <mergeCell ref="I75:I76"/>
    <mergeCell ref="J75:J76"/>
    <mergeCell ref="K75:K76"/>
    <mergeCell ref="L75:L76"/>
    <mergeCell ref="J53:J54"/>
    <mergeCell ref="K53:K54"/>
    <mergeCell ref="L53:L54"/>
    <mergeCell ref="I64:I65"/>
    <mergeCell ref="B53:B54"/>
    <mergeCell ref="C53:C54"/>
    <mergeCell ref="D53:D54"/>
    <mergeCell ref="I53:I54"/>
    <mergeCell ref="B64:B65"/>
    <mergeCell ref="C64:C65"/>
    <mergeCell ref="D64:D65"/>
    <mergeCell ref="E64:H64"/>
    <mergeCell ref="E53:H53"/>
    <mergeCell ref="J44:J45"/>
    <mergeCell ref="K44:K45"/>
    <mergeCell ref="L44:L45"/>
    <mergeCell ref="B44:B45"/>
    <mergeCell ref="C44:C45"/>
    <mergeCell ref="D44:D45"/>
    <mergeCell ref="I44:I45"/>
    <mergeCell ref="E44:H44"/>
    <mergeCell ref="J34:J35"/>
    <mergeCell ref="K34:K35"/>
    <mergeCell ref="L34:L35"/>
    <mergeCell ref="B34:B35"/>
    <mergeCell ref="C34:C35"/>
    <mergeCell ref="D34:D35"/>
    <mergeCell ref="I34:I35"/>
    <mergeCell ref="L23:L24"/>
    <mergeCell ref="B23:B24"/>
    <mergeCell ref="C23:C24"/>
    <mergeCell ref="D23:D24"/>
    <mergeCell ref="I23:I24"/>
    <mergeCell ref="C13:C14"/>
    <mergeCell ref="D13:D14"/>
    <mergeCell ref="I13:I14"/>
    <mergeCell ref="J23:J24"/>
    <mergeCell ref="K23:K24"/>
    <mergeCell ref="B2:L2"/>
    <mergeCell ref="E4:H4"/>
    <mergeCell ref="E13:H13"/>
    <mergeCell ref="E23:H23"/>
    <mergeCell ref="E34:H34"/>
    <mergeCell ref="B4:B5"/>
    <mergeCell ref="C4:C5"/>
    <mergeCell ref="D4:D5"/>
    <mergeCell ref="I4:I5"/>
    <mergeCell ref="J4:J5"/>
    <mergeCell ref="K4:K5"/>
    <mergeCell ref="J13:J14"/>
    <mergeCell ref="K13:K14"/>
    <mergeCell ref="L13:L14"/>
    <mergeCell ref="L4:L5"/>
    <mergeCell ref="B13:B14"/>
  </mergeCells>
  <pageMargins left="0" right="0" top="0.35433070866141736" bottom="0.15748031496062992" header="0.19685039370078741" footer="0"/>
  <pageSetup paperSize="9" scale="45" orientation="landscape" r:id="rId1"/>
  <rowBreaks count="5" manualBreakCount="5">
    <brk id="42" max="11" man="1"/>
    <brk id="83" max="11" man="1"/>
    <brk id="103" max="11" man="1"/>
    <brk id="109" max="12" man="1"/>
    <brk id="144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меню 1-4 классы</vt:lpstr>
      <vt:lpstr>'меню 1-4 классы'!_Hlk57507523</vt:lpstr>
      <vt:lpstr>'меню 1-4 классы'!Область_печати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2026-01-04T06:46:28Z</dcterms:modified>
</cp:coreProperties>
</file>